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296" windowWidth="7920" windowHeight="7320" activeTab="1"/>
  </bookViews>
  <sheets>
    <sheet name="Sheet1" sheetId="1" r:id="rId1"/>
    <sheet name="dem3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ahcap">#REF!</definedName>
    <definedName name="building" localSheetId="1">'dem3'!$E$12:$G$12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1">'dem3'!$D$194:$L$194</definedName>
    <definedName name="housing">#REF!</definedName>
    <definedName name="housingcap" localSheetId="1">'dem3'!$D$285:$L$285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'dem3'!$K$294</definedName>
    <definedName name="np">#REF!</definedName>
    <definedName name="Nutrition">#REF!</definedName>
    <definedName name="oges">#REF!</definedName>
    <definedName name="pension">#REF!</definedName>
    <definedName name="_xlnm.Print_Area" localSheetId="1">'dem3'!$A$1:$L$294</definedName>
    <definedName name="_xlnm.Print_Titles" localSheetId="1">'dem3'!$14:$17</definedName>
    <definedName name="pw" localSheetId="1">'dem3'!$D$130:$L$130</definedName>
    <definedName name="pw">#REF!</definedName>
    <definedName name="pwcap" localSheetId="1">'dem3'!$D$262:$L$262</definedName>
    <definedName name="pwcap">#REF!</definedName>
    <definedName name="pwrec" localSheetId="1">'dem3'!#REF!</definedName>
    <definedName name="rec">#REF!</definedName>
    <definedName name="rec1">#REF!</definedName>
    <definedName name="reform">#REF!</definedName>
    <definedName name="revise" localSheetId="1">'dem3'!#REF!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'dem3'!#REF!</definedName>
    <definedName name="suspense" localSheetId="1">'dem3'!$D$294:$L$294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1" hidden="1">'dem3'!#REF!</definedName>
    <definedName name="Z_239EE218_578E_4317_BEED_14D5D7089E27_.wvu.FilterData" localSheetId="1" hidden="1">'dem3'!$A$1:$L$306</definedName>
    <definedName name="Z_239EE218_578E_4317_BEED_14D5D7089E27_.wvu.PrintArea" localSheetId="1" hidden="1">'dem3'!$A$1:$L$309</definedName>
    <definedName name="Z_239EE218_578E_4317_BEED_14D5D7089E27_.wvu.PrintTitles" localSheetId="1" hidden="1">'dem3'!$14:$17</definedName>
    <definedName name="Z_302A3EA3_AE96_11D5_A646_0050BA3D7AFD_.wvu.Cols" localSheetId="1" hidden="1">'dem3'!#REF!</definedName>
    <definedName name="Z_302A3EA3_AE96_11D5_A646_0050BA3D7AFD_.wvu.FilterData" localSheetId="1" hidden="1">'dem3'!$A$1:$L$306</definedName>
    <definedName name="Z_302A3EA3_AE96_11D5_A646_0050BA3D7AFD_.wvu.PrintArea" localSheetId="1" hidden="1">'dem3'!$A$1:$L$309</definedName>
    <definedName name="Z_302A3EA3_AE96_11D5_A646_0050BA3D7AFD_.wvu.PrintTitles" localSheetId="1" hidden="1">'dem3'!$14:$17</definedName>
    <definedName name="Z_36DBA021_0ECB_11D4_8064_004005726899_.wvu.Cols" localSheetId="1" hidden="1">'dem3'!#REF!</definedName>
    <definedName name="Z_36DBA021_0ECB_11D4_8064_004005726899_.wvu.FilterData" localSheetId="1" hidden="1">'dem3'!$C$19:$C$296</definedName>
    <definedName name="Z_36DBA021_0ECB_11D4_8064_004005726899_.wvu.PrintArea" localSheetId="1" hidden="1">'dem3'!$A$1:$L$302</definedName>
    <definedName name="Z_36DBA021_0ECB_11D4_8064_004005726899_.wvu.PrintTitles" localSheetId="1" hidden="1">'dem3'!$14:$17</definedName>
    <definedName name="Z_93EBE921_AE91_11D5_8685_004005726899_.wvu.Cols" localSheetId="1" hidden="1">'dem3'!#REF!</definedName>
    <definedName name="Z_93EBE921_AE91_11D5_8685_004005726899_.wvu.FilterData" localSheetId="1" hidden="1">'dem3'!$C$19:$C$296</definedName>
    <definedName name="Z_93EBE921_AE91_11D5_8685_004005726899_.wvu.PrintArea" localSheetId="1" hidden="1">'dem3'!$A$1:$L$302</definedName>
    <definedName name="Z_93EBE921_AE91_11D5_8685_004005726899_.wvu.PrintTitles" localSheetId="1" hidden="1">'dem3'!$14:$17</definedName>
    <definedName name="Z_94DA79C1_0FDE_11D5_9579_000021DAEEA2_.wvu.Cols" localSheetId="1" hidden="1">'dem3'!#REF!</definedName>
    <definedName name="Z_94DA79C1_0FDE_11D5_9579_000021DAEEA2_.wvu.FilterData" localSheetId="1" hidden="1">'dem3'!$C$19:$C$296</definedName>
    <definedName name="Z_94DA79C1_0FDE_11D5_9579_000021DAEEA2_.wvu.PrintArea" localSheetId="1" hidden="1">'dem3'!$A$1:$L$302</definedName>
    <definedName name="Z_94DA79C1_0FDE_11D5_9579_000021DAEEA2_.wvu.PrintTitles" localSheetId="1" hidden="1">'dem3'!$14:$17</definedName>
    <definedName name="Z_B4CB098C_161F_11D5_8064_004005726899_.wvu.FilterData" localSheetId="1" hidden="1">'dem3'!$C$19:$C$296</definedName>
    <definedName name="Z_B4CB0997_161F_11D5_8064_004005726899_.wvu.FilterData" localSheetId="1" hidden="1">'dem3'!$C$19:$C$296</definedName>
    <definedName name="Z_C868F8C3_16D7_11D5_A68D_81D6213F5331_.wvu.Cols" localSheetId="1" hidden="1">'dem3'!#REF!</definedName>
    <definedName name="Z_C868F8C3_16D7_11D5_A68D_81D6213F5331_.wvu.FilterData" localSheetId="1" hidden="1">'dem3'!$C$19:$C$296</definedName>
    <definedName name="Z_C868F8C3_16D7_11D5_A68D_81D6213F5331_.wvu.PrintArea" localSheetId="1" hidden="1">'dem3'!$A$1:$L$302</definedName>
    <definedName name="Z_C868F8C3_16D7_11D5_A68D_81D6213F5331_.wvu.PrintTitles" localSheetId="1" hidden="1">'dem3'!$14:$17</definedName>
    <definedName name="Z_E5DF37BD_125C_11D5_8DC4_D0F5D88B3549_.wvu.Cols" localSheetId="1" hidden="1">'dem3'!#REF!</definedName>
    <definedName name="Z_E5DF37BD_125C_11D5_8DC4_D0F5D88B3549_.wvu.FilterData" localSheetId="1" hidden="1">'dem3'!$C$19:$C$296</definedName>
    <definedName name="Z_E5DF37BD_125C_11D5_8DC4_D0F5D88B3549_.wvu.PrintArea" localSheetId="1" hidden="1">'dem3'!$A$1:$L$302</definedName>
    <definedName name="Z_E5DF37BD_125C_11D5_8DC4_D0F5D88B3549_.wvu.PrintTitles" localSheetId="1" hidden="1">'dem3'!$14:$17</definedName>
    <definedName name="Z_F8ADACC1_164E_11D6_B603_000021DAEEA2_.wvu.Cols" localSheetId="1" hidden="1">'dem3'!#REF!</definedName>
    <definedName name="Z_F8ADACC1_164E_11D6_B603_000021DAEEA2_.wvu.FilterData" localSheetId="1" hidden="1">'dem3'!$C$19:$C$296</definedName>
    <definedName name="Z_F8ADACC1_164E_11D6_B603_000021DAEEA2_.wvu.PrintArea" localSheetId="1" hidden="1">'dem3'!$A$1:$L$302</definedName>
    <definedName name="Z_F8ADACC1_164E_11D6_B603_000021DAEEA2_.wvu.PrintTitles" localSheetId="1" hidden="1">'dem3'!$14:$17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15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90 nos. employee including 3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10 nos. employee including 4 vacant post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33 nos. employee including 2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58 nos. employee including 1 vacant post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6 nos. employee including 3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 post of Accounts Clerk lying vacant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11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12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93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</commentList>
</comments>
</file>

<file path=xl/sharedStrings.xml><?xml version="1.0" encoding="utf-8"?>
<sst xmlns="http://schemas.openxmlformats.org/spreadsheetml/2006/main" count="458" uniqueCount="199">
  <si>
    <t>DEMAND NO. 3</t>
  </si>
  <si>
    <t>Public Works</t>
  </si>
  <si>
    <t>B-Social Services, (c) Water Supply, Sanitation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</si>
  <si>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</si>
  <si>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</si>
  <si>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</si>
  <si>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</si>
  <si>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</si>
  <si>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</si>
  <si>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</si>
  <si>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</si>
  <si>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</si>
  <si>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</si>
  <si>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</si>
  <si>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</si>
  <si>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</si>
  <si>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</si>
  <si>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</si>
  <si>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</si>
  <si>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</si>
  <si>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</si>
  <si>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</si>
  <si>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</si>
  <si>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</si>
  <si>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</si>
  <si>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</si>
  <si>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</si>
  <si>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</si>
  <si>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</si>
  <si>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</si>
  <si>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Chief Engineer (Buildings) Establishment.</t>
  </si>
  <si>
    <t>Salaries</t>
  </si>
  <si>
    <t>Wages</t>
  </si>
  <si>
    <t>Travel Expenses</t>
  </si>
  <si>
    <t>Office Expenses</t>
  </si>
  <si>
    <t>Advertising and Publicity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</si>
  <si>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</si>
  <si>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</si>
  <si>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</si>
  <si>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</si>
  <si>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</si>
  <si>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</si>
  <si>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</si>
  <si>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</si>
  <si>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</si>
  <si>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</si>
  <si>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</si>
  <si>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</si>
  <si>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</si>
  <si>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</si>
  <si>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03.45.74</t>
  </si>
  <si>
    <t>03.45.75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</si>
  <si>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</si>
  <si>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</si>
  <si>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</si>
  <si>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</si>
  <si>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</si>
  <si>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</si>
  <si>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</si>
  <si>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</si>
  <si>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</si>
  <si>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</si>
  <si>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</si>
  <si>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</si>
  <si>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</si>
  <si>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</si>
  <si>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</si>
  <si>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</si>
  <si>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</si>
  <si>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</si>
  <si>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at Sub-Division Level</t>
  </si>
  <si>
    <t>Office Complex for Public Works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</si>
  <si>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</si>
  <si>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</si>
  <si>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</si>
  <si>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</si>
  <si>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</si>
  <si>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03.46.73</t>
  </si>
  <si>
    <t>03.46.74</t>
  </si>
  <si>
    <t>03.46.77</t>
  </si>
  <si>
    <t>Addition Alt. &amp; Renovation of Office Buildings</t>
  </si>
  <si>
    <t>03.47.73</t>
  </si>
  <si>
    <t>03.47.77</t>
  </si>
  <si>
    <t>03.48.73</t>
  </si>
  <si>
    <t>03.48.74</t>
  </si>
  <si>
    <t>03.48.77</t>
  </si>
  <si>
    <t>Other Buildings</t>
  </si>
  <si>
    <t>Construction of Raj Bhavan Annexe</t>
  </si>
  <si>
    <t>03.45.78</t>
  </si>
  <si>
    <t>03.45.82</t>
  </si>
  <si>
    <t>Construction  (Public Works)</t>
  </si>
  <si>
    <t>Quarters at  District</t>
  </si>
  <si>
    <t>Additions,  Alterations &amp; Renovations of Quarters</t>
  </si>
  <si>
    <t>60.47.72</t>
  </si>
  <si>
    <t>60.48.72</t>
  </si>
  <si>
    <t>60.48.76</t>
  </si>
  <si>
    <t>Public works</t>
  </si>
  <si>
    <t>Maintenance of Tashiling Secretariat Complex Building</t>
  </si>
  <si>
    <t>61.47.02</t>
  </si>
  <si>
    <t>Quarters for MLA</t>
  </si>
  <si>
    <t>03.45.79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</si>
  <si>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</si>
  <si>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</si>
  <si>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</si>
  <si>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</si>
  <si>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</si>
  <si>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</si>
  <si>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</si>
  <si>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</si>
  <si>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</si>
  <si>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</si>
  <si>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</si>
  <si>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</si>
  <si>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</si>
  <si>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</si>
  <si>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</si>
  <si>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</si>
  <si>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</si>
  <si>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</si>
  <si>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</si>
  <si>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60.45.78</t>
  </si>
  <si>
    <t>60.45.79</t>
  </si>
  <si>
    <t>60.45.77</t>
  </si>
  <si>
    <t>II. Details of the estimates and the heads under which this grant will be accounted for:</t>
  </si>
  <si>
    <t>Revenue</t>
  </si>
  <si>
    <t>Construction of Composite Check Post at 
Melli</t>
  </si>
  <si>
    <t>03.48.80</t>
  </si>
  <si>
    <t>Schemes under Cabinet Secretariat 
(Centre Share)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</si>
  <si>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</si>
  <si>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</si>
  <si>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</si>
  <si>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</si>
  <si>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</si>
  <si>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</si>
  <si>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Modernisation of Prison Administration (75:25% CSS)</t>
  </si>
  <si>
    <t>A - General Services (d) Administrative Services</t>
  </si>
  <si>
    <t>61.73.71</t>
  </si>
  <si>
    <t>61.44.01</t>
  </si>
  <si>
    <t>61.44.02</t>
  </si>
  <si>
    <t>61.44.11</t>
  </si>
  <si>
    <t>61.44.13</t>
  </si>
  <si>
    <t>61.44.26</t>
  </si>
  <si>
    <t>building</t>
  </si>
  <si>
    <t>HRDD</t>
  </si>
  <si>
    <t>Health</t>
  </si>
  <si>
    <t>police</t>
  </si>
  <si>
    <t>Power</t>
  </si>
  <si>
    <t>PHE</t>
  </si>
  <si>
    <t>Roads</t>
  </si>
  <si>
    <t>UD</t>
  </si>
  <si>
    <t>Gov</t>
  </si>
  <si>
    <t>Building</t>
  </si>
  <si>
    <t>Police</t>
  </si>
  <si>
    <t>2059-Public works</t>
  </si>
  <si>
    <t>2216-Housing</t>
  </si>
  <si>
    <t>3054-Roads</t>
  </si>
  <si>
    <t>Housing &amp; Urban Development</t>
  </si>
  <si>
    <t>(c) Water Supply, Sanitation, Housing &amp; Urban Development</t>
  </si>
  <si>
    <t>03.45.86</t>
  </si>
  <si>
    <t xml:space="preserve">Note: </t>
  </si>
  <si>
    <t>03</t>
  </si>
  <si>
    <t>Construction of Guest House / Office for 
ex-servicemen at Hee-Bermiok.</t>
  </si>
  <si>
    <t>Construction of Institute of Capacity 
Building</t>
  </si>
  <si>
    <t>2010-11</t>
  </si>
  <si>
    <t>03.45.87</t>
  </si>
  <si>
    <t>Construction of New Sikkim House, New Delhi</t>
  </si>
  <si>
    <t>03.46.80</t>
  </si>
  <si>
    <t>Construction of Employees Guest House, Gyalshing</t>
  </si>
  <si>
    <t>03.47.80</t>
  </si>
  <si>
    <t>Construction of Employees Guest House, Mangan</t>
  </si>
  <si>
    <t>03.46.81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</si>
  <si>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</si>
  <si>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</si>
  <si>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</si>
  <si>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</si>
  <si>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</si>
  <si>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Rent for hired Buildings of Lower 
Secretariat</t>
  </si>
  <si>
    <t>Rent  for  hired  Buildings  of  Lower  Secretariat.</t>
  </si>
  <si>
    <t>Lease Charges  (PWD)</t>
  </si>
  <si>
    <t>Strethening and Renovation of Assembly Building including Acoustics System</t>
  </si>
  <si>
    <t>Lease Charges (PWD)</t>
  </si>
  <si>
    <t>The above estimate does not include the recoveries shown below which are adjusted in accounts in reduction of expenditure.</t>
  </si>
  <si>
    <t>2011-12</t>
  </si>
  <si>
    <t>03.45.88</t>
  </si>
  <si>
    <t>Construction of Office Building for Sikkim Legislative Services Authority (SPA)</t>
  </si>
  <si>
    <t>Secretariat at Gangtok (SPA)</t>
  </si>
  <si>
    <t>03.45.89</t>
  </si>
  <si>
    <t>Upgradation of Sikkim House/Hauz Khas at New Delhi</t>
  </si>
  <si>
    <t>Buildings &amp; Housing</t>
  </si>
  <si>
    <t>(In Thousands of Rupees)</t>
  </si>
  <si>
    <t>2012-13</t>
  </si>
  <si>
    <t>I. Estimate of the amount required in the year ending 31st March, 2013 to defray the Charges in respect of Building and Housing</t>
  </si>
  <si>
    <t>Establishment of State Capacity Building Institute at Burtuk (State Specific Grant under 13th Finance Commission)</t>
  </si>
  <si>
    <t xml:space="preserve">  </t>
  </si>
  <si>
    <t>Head Quarter Establishment</t>
  </si>
  <si>
    <t>Office complex at District Headquarter</t>
  </si>
  <si>
    <t>Office Complex at District Headquarters</t>
  </si>
  <si>
    <t>Chief Engineer (Buildings) 
Establishment</t>
  </si>
  <si>
    <t>Ex-servicemen Guest House at Hee 
Gaon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</si>
</sst>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#"/>
    <numFmt numFmtId="179" formatCode="00##"/>
    <numFmt numFmtId="180" formatCode="0##"/>
    <numFmt numFmtId="181" formatCode="##"/>
    <numFmt numFmtId="182" formatCode="00000#"/>
    <numFmt numFmtId="183" formatCode="00.###"/>
    <numFmt numFmtId="184" formatCode="0#.###"/>
    <numFmt numFmtId="185" formatCode="00.000"/>
    <numFmt numFmtId="186" formatCode="0#.#00"/>
    <numFmt numFmtId="187" formatCode="#0.00#"/>
    <numFmt numFmtId="188" formatCode="_-* #,##0.00\ _k_r_-;\-* #,##0.00\ _k_r_-;_-* &quot;-&quot;??\ _k_r_-;_-@_-"/>
    <numFmt numFmtId="189" formatCode="_(* #,##0.0_);_(* \(#,##0.0\);_(* &quot;-&quot;??_);_(@_)"/>
    <numFmt numFmtId="190" formatCode="_(* #,##0_);_(* \(#,##0\);_(* &quot;-&quot;??_);_(@_)"/>
    <numFmt numFmtId="191" formatCode="0;[Red]0"/>
  </numFmts>
  <fonts count="29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42" applyNumberFormat="1" applyFont="1" applyFill="1" applyAlignment="1" applyProtection="1">
      <alignment horizontal="left"/>
      <protection/>
    </xf>
    <xf numFmtId="0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10" xfId="6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/>
      <protection/>
    </xf>
    <xf numFmtId="0" fontId="4" fillId="0" borderId="0" xfId="62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4" fillId="0" borderId="0" xfId="62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center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5" fillId="0" borderId="0" xfId="62" applyNumberFormat="1" applyFont="1" applyFill="1" applyAlignment="1" applyProtection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Protection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Protection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NumberFormat="1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 horizontal="left" vertical="top"/>
      <protection/>
    </xf>
    <xf numFmtId="0" fontId="5" fillId="0" borderId="0" xfId="62" applyNumberFormat="1" applyFont="1" applyFill="1" applyBorder="1" applyAlignment="1" applyProtection="1">
      <alignment horizontal="left" vertical="top"/>
      <protection/>
    </xf>
    <xf numFmtId="0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left" vertical="top"/>
      <protection/>
    </xf>
    <xf numFmtId="0" fontId="5" fillId="0" borderId="0" xfId="62" applyNumberFormat="1" applyFont="1" applyFill="1" applyAlignment="1" applyProtection="1">
      <alignment horizontal="right" vertical="top"/>
      <protection/>
    </xf>
    <xf numFmtId="0" fontId="4" fillId="0" borderId="0" xfId="57" applyNumberFormat="1" applyFont="1" applyFill="1" applyAlignment="1" applyProtection="1">
      <alignment horizontal="left" vertical="top"/>
      <protection/>
    </xf>
    <xf numFmtId="0" fontId="4" fillId="0" borderId="0" xfId="62" applyNumberFormat="1" applyFont="1" applyFill="1" applyAlignment="1" applyProtection="1">
      <alignment horizontal="left" vertical="top"/>
      <protection/>
    </xf>
    <xf numFmtId="0" fontId="4" fillId="0" borderId="12" xfId="61" applyNumberFormat="1" applyFont="1" applyFill="1" applyBorder="1" applyAlignment="1" applyProtection="1">
      <alignment horizontal="left" vertical="top"/>
      <protection/>
    </xf>
    <xf numFmtId="0" fontId="4" fillId="0" borderId="12" xfId="61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Fill="1" applyBorder="1" applyProtection="1">
      <alignment/>
      <protection/>
    </xf>
    <xf numFmtId="0" fontId="4" fillId="0" borderId="0" xfId="61" applyNumberFormat="1" applyFont="1" applyFill="1" applyProtection="1">
      <alignment/>
      <protection/>
    </xf>
    <xf numFmtId="0" fontId="4" fillId="0" borderId="0" xfId="61" applyNumberFormat="1" applyFont="1" applyFill="1" applyBorder="1" applyAlignment="1" applyProtection="1">
      <alignment horizontal="left" vertical="top"/>
      <protection/>
    </xf>
    <xf numFmtId="0" fontId="4" fillId="0" borderId="0" xfId="61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Fill="1" applyAlignment="1" applyProtection="1">
      <alignment horizontal="left"/>
      <protection/>
    </xf>
    <xf numFmtId="0" fontId="4" fillId="0" borderId="10" xfId="61" applyNumberFormat="1" applyFont="1" applyFill="1" applyBorder="1" applyAlignment="1" applyProtection="1">
      <alignment horizontal="left" vertical="top"/>
      <protection/>
    </xf>
    <xf numFmtId="0" fontId="4" fillId="0" borderId="10" xfId="61" applyNumberFormat="1" applyFont="1" applyFill="1" applyBorder="1" applyAlignment="1" applyProtection="1">
      <alignment horizontal="right" vertical="top"/>
      <protection/>
    </xf>
    <xf numFmtId="0" fontId="5" fillId="0" borderId="0" xfId="62" applyNumberFormat="1" applyFont="1" applyFill="1" applyAlignment="1" applyProtection="1">
      <alignment horizontal="left"/>
      <protection/>
    </xf>
    <xf numFmtId="0" fontId="4" fillId="0" borderId="0" xfId="59" applyNumberFormat="1" applyFont="1" applyFill="1" applyAlignment="1" applyProtection="1">
      <alignment horizontal="left" vertical="top"/>
      <protection/>
    </xf>
    <xf numFmtId="0" fontId="5" fillId="0" borderId="0" xfId="62" applyNumberFormat="1" applyFont="1" applyFill="1" applyAlignment="1" applyProtection="1">
      <alignment horizontal="left" vertical="top" wrapText="1"/>
      <protection/>
    </xf>
    <xf numFmtId="0" fontId="4" fillId="0" borderId="0" xfId="62" applyNumberFormat="1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 horizontal="left" vertical="top" wrapText="1"/>
      <protection/>
    </xf>
    <xf numFmtId="0" fontId="4" fillId="0" borderId="10" xfId="62" applyNumberFormat="1" applyFont="1" applyFill="1" applyBorder="1" applyAlignment="1" applyProtection="1">
      <alignment horizontal="left" vertical="top"/>
      <protection/>
    </xf>
    <xf numFmtId="0" fontId="4" fillId="0" borderId="10" xfId="59" applyNumberFormat="1" applyFont="1" applyFill="1" applyBorder="1" applyAlignment="1" applyProtection="1">
      <alignment horizontal="right" vertical="top"/>
      <protection/>
    </xf>
    <xf numFmtId="0" fontId="4" fillId="0" borderId="10" xfId="62" applyNumberFormat="1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62" applyNumberFormat="1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left" vertical="top"/>
      <protection/>
    </xf>
    <xf numFmtId="0" fontId="4" fillId="0" borderId="10" xfId="59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Alignment="1" applyProtection="1">
      <alignment vertical="top" wrapText="1"/>
      <protection/>
    </xf>
    <xf numFmtId="0" fontId="4" fillId="0" borderId="10" xfId="62" applyNumberFormat="1" applyFont="1" applyFill="1" applyBorder="1" applyAlignment="1" applyProtection="1">
      <alignment horizontal="right" vertical="top"/>
      <protection/>
    </xf>
    <xf numFmtId="0" fontId="4" fillId="0" borderId="11" xfId="62" applyNumberFormat="1" applyFont="1" applyFill="1" applyBorder="1" applyAlignment="1" applyProtection="1">
      <alignment horizontal="left" vertical="top"/>
      <protection/>
    </xf>
    <xf numFmtId="0" fontId="4" fillId="0" borderId="11" xfId="62" applyNumberFormat="1" applyFont="1" applyFill="1" applyBorder="1" applyAlignment="1" applyProtection="1">
      <alignment horizontal="right" vertical="top"/>
      <protection/>
    </xf>
    <xf numFmtId="0" fontId="5" fillId="0" borderId="11" xfId="62" applyNumberFormat="1" applyFont="1" applyFill="1" applyBorder="1" applyAlignment="1" applyProtection="1">
      <alignment horizontal="left" vertical="top" wrapText="1"/>
      <protection/>
    </xf>
    <xf numFmtId="0" fontId="5" fillId="0" borderId="10" xfId="62" applyNumberFormat="1" applyFont="1" applyFill="1" applyBorder="1" applyAlignment="1" applyProtection="1">
      <alignment horizontal="right" vertical="top"/>
      <protection/>
    </xf>
    <xf numFmtId="0" fontId="5" fillId="0" borderId="10" xfId="62" applyNumberFormat="1" applyFont="1" applyFill="1" applyBorder="1" applyAlignment="1" applyProtection="1">
      <alignment horizontal="left" vertical="top" wrapText="1"/>
      <protection/>
    </xf>
    <xf numFmtId="178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62" applyFont="1" applyFill="1" applyAlignment="1" applyProtection="1">
      <alignment horizontal="left" vertical="top" wrapText="1"/>
      <protection/>
    </xf>
    <xf numFmtId="184" fontId="5" fillId="0" borderId="0" xfId="62" applyNumberFormat="1" applyFont="1" applyFill="1" applyAlignment="1" applyProtection="1">
      <alignment horizontal="right" vertical="top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184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78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86" fontId="5" fillId="0" borderId="0" xfId="62" applyNumberFormat="1" applyFont="1" applyFill="1" applyAlignment="1" applyProtection="1">
      <alignment horizontal="right" vertical="top"/>
      <protection/>
    </xf>
    <xf numFmtId="186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Font="1" applyFill="1" applyAlignment="1" applyProtection="1">
      <alignment horizontal="right" vertical="top"/>
      <protection/>
    </xf>
    <xf numFmtId="180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horizontal="left"/>
      <protection/>
    </xf>
    <xf numFmtId="49" fontId="4" fillId="0" borderId="0" xfId="59" applyNumberFormat="1" applyFont="1" applyFill="1" applyBorder="1" applyAlignment="1" applyProtection="1">
      <alignment horizontal="right" vertical="top"/>
      <protection/>
    </xf>
    <xf numFmtId="178" fontId="4" fillId="0" borderId="10" xfId="62" applyNumberFormat="1" applyFont="1" applyFill="1" applyBorder="1" applyAlignment="1" applyProtection="1">
      <alignment horizontal="right" vertical="top"/>
      <protection/>
    </xf>
    <xf numFmtId="0" fontId="4" fillId="0" borderId="0" xfId="62" applyNumberFormat="1" applyFont="1" applyFill="1" applyAlignment="1" applyProtection="1">
      <alignment horizontal="right" wrapText="1"/>
      <protection/>
    </xf>
    <xf numFmtId="0" fontId="4" fillId="0" borderId="0" xfId="62" applyNumberFormat="1" applyFont="1" applyFill="1" applyAlignment="1" applyProtection="1">
      <alignment wrapText="1"/>
      <protection/>
    </xf>
    <xf numFmtId="0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NumberFormat="1" applyFont="1" applyFill="1" applyBorder="1" applyAlignment="1" applyProtection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49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42" applyNumberFormat="1" applyFont="1" applyFill="1" applyAlignment="1" applyProtection="1">
      <alignment wrapText="1"/>
      <protection/>
    </xf>
    <xf numFmtId="0" fontId="4" fillId="0" borderId="0" xfId="42" applyNumberFormat="1" applyFont="1" applyFill="1" applyBorder="1" applyAlignment="1" applyProtection="1">
      <alignment wrapText="1"/>
      <protection/>
    </xf>
    <xf numFmtId="0" fontId="4" fillId="0" borderId="0" xfId="62" applyNumberFormat="1" applyFont="1" applyFill="1" applyAlignment="1" applyProtection="1">
      <alignment/>
      <protection/>
    </xf>
    <xf numFmtId="0" fontId="4" fillId="0" borderId="0" xfId="61" applyNumberFormat="1" applyFont="1" applyFill="1" applyAlignment="1" applyProtection="1">
      <alignment/>
      <protection/>
    </xf>
    <xf numFmtId="0" fontId="4" fillId="0" borderId="0" xfId="62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1" xfId="62" applyNumberFormat="1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0" xfId="6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left" vertical="top"/>
      <protection/>
    </xf>
    <xf numFmtId="0" fontId="4" fillId="0" borderId="12" xfId="59" applyNumberFormat="1" applyFont="1" applyFill="1" applyBorder="1" applyAlignment="1" applyProtection="1">
      <alignment horizontal="right" vertical="top"/>
      <protection/>
    </xf>
    <xf numFmtId="0" fontId="4" fillId="0" borderId="12" xfId="62" applyNumberFormat="1" applyFont="1" applyFill="1" applyBorder="1" applyAlignment="1" applyProtection="1">
      <alignment horizontal="left" vertical="top" wrapText="1"/>
      <protection/>
    </xf>
    <xf numFmtId="0" fontId="4" fillId="0" borderId="12" xfId="62" applyNumberFormat="1" applyFont="1" applyFill="1" applyBorder="1" applyAlignment="1" applyProtection="1">
      <alignment horizontal="right"/>
      <protection/>
    </xf>
    <xf numFmtId="0" fontId="4" fillId="0" borderId="12" xfId="62" applyNumberFormat="1" applyFont="1" applyFill="1" applyBorder="1" applyAlignment="1" applyProtection="1">
      <alignment/>
      <protection/>
    </xf>
    <xf numFmtId="0" fontId="4" fillId="0" borderId="12" xfId="62" applyNumberFormat="1" applyFont="1" applyFill="1" applyBorder="1" applyAlignment="1" applyProtection="1">
      <alignment wrapText="1"/>
      <protection/>
    </xf>
    <xf numFmtId="0" fontId="4" fillId="0" borderId="12" xfId="61" applyFont="1" applyFill="1" applyBorder="1" applyAlignment="1" applyProtection="1">
      <alignment vertical="top"/>
      <protection/>
    </xf>
    <xf numFmtId="191" fontId="4" fillId="0" borderId="0" xfId="60" applyNumberFormat="1" applyFont="1" applyFill="1" applyBorder="1" applyAlignment="1" applyProtection="1">
      <alignment horizontal="right"/>
      <protection/>
    </xf>
    <xf numFmtId="191" fontId="4" fillId="0" borderId="0" xfId="62" applyNumberFormat="1" applyFont="1" applyFill="1" applyBorder="1" applyAlignment="1" applyProtection="1">
      <alignment horizontal="center"/>
      <protection/>
    </xf>
    <xf numFmtId="191" fontId="4" fillId="0" borderId="0" xfId="62" applyNumberFormat="1" applyFont="1" applyFill="1" applyBorder="1" applyAlignment="1" applyProtection="1">
      <alignment horizontal="right"/>
      <protection/>
    </xf>
    <xf numFmtId="191" fontId="4" fillId="0" borderId="0" xfId="62" applyNumberFormat="1" applyFont="1" applyFill="1" applyAlignment="1" applyProtection="1">
      <alignment/>
      <protection/>
    </xf>
    <xf numFmtId="191" fontId="4" fillId="0" borderId="0" xfId="62" applyNumberFormat="1" applyFont="1" applyFill="1" applyAlignment="1" applyProtection="1">
      <alignment horizontal="right"/>
      <protection/>
    </xf>
    <xf numFmtId="191" fontId="4" fillId="0" borderId="0" xfId="42" applyNumberFormat="1" applyFont="1" applyFill="1" applyBorder="1" applyAlignment="1" applyProtection="1">
      <alignment horizontal="right" wrapText="1"/>
      <protection/>
    </xf>
    <xf numFmtId="191" fontId="4" fillId="0" borderId="12" xfId="62" applyNumberFormat="1" applyFont="1" applyFill="1" applyBorder="1" applyAlignment="1" applyProtection="1">
      <alignment horizontal="right"/>
      <protection/>
    </xf>
    <xf numFmtId="191" fontId="4" fillId="0" borderId="12" xfId="62" applyNumberFormat="1" applyFont="1" applyFill="1" applyBorder="1" applyAlignment="1" applyProtection="1">
      <alignment/>
      <protection/>
    </xf>
    <xf numFmtId="191" fontId="4" fillId="0" borderId="0" xfId="62" applyNumberFormat="1" applyFont="1" applyFill="1" applyBorder="1" applyAlignment="1" applyProtection="1">
      <alignment/>
      <protection/>
    </xf>
    <xf numFmtId="191" fontId="4" fillId="0" borderId="0" xfId="62" applyNumberFormat="1" applyFont="1" applyFill="1" applyAlignment="1" applyProtection="1">
      <alignment wrapText="1"/>
      <protection/>
    </xf>
    <xf numFmtId="191" fontId="4" fillId="0" borderId="0" xfId="62" applyNumberFormat="1" applyFont="1" applyFill="1" applyBorder="1" applyAlignment="1" applyProtection="1">
      <alignment wrapText="1"/>
      <protection/>
    </xf>
    <xf numFmtId="191" fontId="4" fillId="0" borderId="12" xfId="62" applyNumberFormat="1" applyFont="1" applyFill="1" applyBorder="1" applyAlignment="1" applyProtection="1">
      <alignment wrapText="1"/>
      <protection/>
    </xf>
    <xf numFmtId="191" fontId="4" fillId="0" borderId="0" xfId="62" applyNumberFormat="1" applyFont="1" applyFill="1" applyBorder="1" applyAlignment="1" applyProtection="1">
      <alignment horizontal="right" wrapText="1"/>
      <protection/>
    </xf>
    <xf numFmtId="191" fontId="4" fillId="0" borderId="0" xfId="62" applyNumberFormat="1" applyFont="1" applyFill="1" applyAlignment="1" applyProtection="1">
      <alignment horizontal="right" wrapText="1"/>
      <protection/>
    </xf>
    <xf numFmtId="191" fontId="4" fillId="0" borderId="12" xfId="6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62" applyNumberFormat="1" applyFont="1" applyFill="1" applyBorder="1" applyAlignment="1" applyProtection="1">
      <alignment horizontal="left"/>
      <protection/>
    </xf>
    <xf numFmtId="182" fontId="4" fillId="0" borderId="10" xfId="62" applyNumberFormat="1" applyFont="1" applyFill="1" applyBorder="1" applyAlignment="1" applyProtection="1">
      <alignment horizontal="right" vertical="top"/>
      <protection/>
    </xf>
    <xf numFmtId="0" fontId="4" fillId="0" borderId="10" xfId="62" applyFont="1" applyFill="1" applyBorder="1" applyAlignment="1" applyProtection="1">
      <alignment horizontal="left"/>
      <protection/>
    </xf>
    <xf numFmtId="0" fontId="4" fillId="0" borderId="0" xfId="62" applyNumberFormat="1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2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24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4" width="9.140625" style="10" customWidth="1"/>
  </cols>
  <sheetData>
    <row r="1" spans="2:4" ht="12.75">
      <c r="B1" s="11" t="s">
        <v>153</v>
      </c>
      <c r="C1" s="11"/>
      <c r="D1" s="11"/>
    </row>
    <row r="2" spans="2:5" ht="12.75">
      <c r="B2" s="10">
        <v>924.97</v>
      </c>
      <c r="C2" s="10">
        <v>479</v>
      </c>
      <c r="D2" s="10">
        <f aca="true" t="shared" si="0" ref="D2:D10">B2+C2</f>
        <v>1403.97</v>
      </c>
      <c r="E2" t="s">
        <v>142</v>
      </c>
    </row>
    <row r="3" spans="2:5" ht="12.75">
      <c r="B3" s="10">
        <v>91.2</v>
      </c>
      <c r="C3" s="10">
        <v>215</v>
      </c>
      <c r="D3" s="10">
        <f t="shared" si="0"/>
        <v>306.2</v>
      </c>
      <c r="E3" t="s">
        <v>143</v>
      </c>
    </row>
    <row r="4" spans="2:5" ht="12.75">
      <c r="B4" s="10">
        <v>58</v>
      </c>
      <c r="C4" s="10">
        <v>110</v>
      </c>
      <c r="D4" s="10">
        <f t="shared" si="0"/>
        <v>168</v>
      </c>
      <c r="E4" t="s">
        <v>144</v>
      </c>
    </row>
    <row r="5" spans="2:5" ht="12.75">
      <c r="B5" s="10">
        <v>20</v>
      </c>
      <c r="D5" s="10">
        <f t="shared" si="0"/>
        <v>20</v>
      </c>
      <c r="E5" t="s">
        <v>145</v>
      </c>
    </row>
    <row r="6" spans="2:5" ht="12.75">
      <c r="B6" s="10">
        <v>49.45</v>
      </c>
      <c r="D6" s="10">
        <f t="shared" si="0"/>
        <v>49.45</v>
      </c>
      <c r="E6" t="s">
        <v>146</v>
      </c>
    </row>
    <row r="7" spans="2:5" ht="12.75">
      <c r="B7" s="10">
        <v>80</v>
      </c>
      <c r="D7" s="10">
        <f t="shared" si="0"/>
        <v>80</v>
      </c>
      <c r="E7" t="s">
        <v>147</v>
      </c>
    </row>
    <row r="8" spans="2:5" ht="12.75">
      <c r="B8" s="10">
        <v>10</v>
      </c>
      <c r="D8" s="10">
        <f t="shared" si="0"/>
        <v>10</v>
      </c>
      <c r="E8" t="s">
        <v>148</v>
      </c>
    </row>
    <row r="9" spans="2:5" ht="12.75">
      <c r="B9" s="10">
        <v>56.86</v>
      </c>
      <c r="D9" s="10">
        <f t="shared" si="0"/>
        <v>56.86</v>
      </c>
      <c r="E9" t="s">
        <v>149</v>
      </c>
    </row>
    <row r="10" spans="2:5" ht="12.75">
      <c r="B10" s="10">
        <v>19.08</v>
      </c>
      <c r="D10" s="10">
        <f t="shared" si="0"/>
        <v>19.08</v>
      </c>
      <c r="E10" t="s">
        <v>150</v>
      </c>
    </row>
    <row r="11" spans="2:4" ht="12.75">
      <c r="B11" s="11">
        <f>SUM(B2:B10)</f>
        <v>1309.56</v>
      </c>
      <c r="C11" s="11">
        <f>SUM(C2:C10)</f>
        <v>804</v>
      </c>
      <c r="D11" s="11">
        <f>SUM(D2:D10)</f>
        <v>2113.56</v>
      </c>
    </row>
    <row r="14" spans="2:4" ht="12.75">
      <c r="B14" s="11" t="s">
        <v>154</v>
      </c>
      <c r="C14" s="11"/>
      <c r="D14" s="11"/>
    </row>
    <row r="15" spans="2:5" ht="12.75">
      <c r="B15" s="10">
        <v>232.05</v>
      </c>
      <c r="D15" s="10">
        <f>B15</f>
        <v>232.05</v>
      </c>
      <c r="E15" t="s">
        <v>151</v>
      </c>
    </row>
    <row r="16" spans="2:5" ht="12.75">
      <c r="B16" s="10">
        <v>47.1</v>
      </c>
      <c r="D16" s="10">
        <f>B16</f>
        <v>47.1</v>
      </c>
      <c r="E16" t="s">
        <v>144</v>
      </c>
    </row>
    <row r="17" spans="2:5" ht="12.75">
      <c r="B17" s="10">
        <v>20</v>
      </c>
      <c r="D17" s="10">
        <f>B17</f>
        <v>20</v>
      </c>
      <c r="E17" t="s">
        <v>152</v>
      </c>
    </row>
    <row r="18" spans="2:5" ht="12.75">
      <c r="B18" s="10">
        <v>49.81</v>
      </c>
      <c r="D18" s="10">
        <f>B18</f>
        <v>49.81</v>
      </c>
      <c r="E18" t="s">
        <v>146</v>
      </c>
    </row>
    <row r="19" spans="2:5" ht="12.75">
      <c r="B19" s="10">
        <v>82.48</v>
      </c>
      <c r="D19" s="10">
        <f>B19</f>
        <v>82.48</v>
      </c>
      <c r="E19" t="s">
        <v>149</v>
      </c>
    </row>
    <row r="20" spans="2:4" ht="12.75">
      <c r="B20" s="11">
        <f>SUM(B15:B19)</f>
        <v>431.44000000000005</v>
      </c>
      <c r="C20" s="11">
        <f>SUM(C15:C19)</f>
        <v>0</v>
      </c>
      <c r="D20" s="11">
        <f>SUM(D15:D19)</f>
        <v>431.44000000000005</v>
      </c>
    </row>
    <row r="21" spans="2:4" ht="12.75">
      <c r="B21" s="11">
        <f>B20+B11</f>
        <v>1741</v>
      </c>
      <c r="C21" s="11">
        <f>C20+C11</f>
        <v>804</v>
      </c>
      <c r="D21" s="11">
        <f>D20+D11</f>
        <v>2545</v>
      </c>
    </row>
    <row r="22" ht="12.75">
      <c r="D22" s="10">
        <v>2545</v>
      </c>
    </row>
    <row r="23" ht="12.75">
      <c r="D23" s="10">
        <f>D22-D21</f>
        <v>0</v>
      </c>
    </row>
    <row r="24" ht="12.75">
      <c r="B24" s="10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 transitionEvaluation="1" transitionEntry="1"/>
  <dimension ref="A1:AN326"/>
  <sheetViews>
    <sheetView tabSelected="1" view="pageBreakPreview" zoomScaleSheetLayoutView="100" workbookViewId="0" topLeftCell="A1">
      <selection activeCell="I307" sqref="I307"/>
    </sheetView>
  </sheetViews>
  <sheetFormatPr defaultColWidth="12.421875" defaultRowHeight="12.75"/>
  <cols>
    <col min="1" max="1" width="6.421875" style="35" customWidth="1"/>
    <col min="2" max="2" width="8.140625" style="2" customWidth="1"/>
    <col min="3" max="3" width="34.57421875" style="9" customWidth="1"/>
    <col min="4" max="4" width="8.57421875" style="9" customWidth="1"/>
    <col min="5" max="5" width="9.421875" style="9" customWidth="1"/>
    <col min="6" max="6" width="8.421875" style="9" customWidth="1"/>
    <col min="7" max="8" width="8.57421875" style="9" customWidth="1"/>
    <col min="9" max="9" width="8.421875" style="9" customWidth="1"/>
    <col min="10" max="10" width="8.57421875" style="9" customWidth="1"/>
    <col min="11" max="11" width="9.140625" style="9" customWidth="1"/>
    <col min="12" max="12" width="8.421875" style="9" customWidth="1"/>
    <col min="13" max="13" width="7.57421875" style="89" customWidth="1"/>
    <col min="14" max="14" width="10.421875" style="89" customWidth="1"/>
    <col min="15" max="15" width="5.7109375" style="89" customWidth="1"/>
    <col min="16" max="16" width="5.28125" style="89" customWidth="1"/>
    <col min="17" max="18" width="5.7109375" style="89" customWidth="1"/>
    <col min="19" max="19" width="7.7109375" style="89" customWidth="1"/>
    <col min="20" max="28" width="5.7109375" style="89" customWidth="1"/>
    <col min="29" max="40" width="12.421875" style="89" customWidth="1"/>
    <col min="41" max="16384" width="12.421875" style="9" customWidth="1"/>
  </cols>
  <sheetData>
    <row r="1" spans="1:12" ht="12.75">
      <c r="A1" s="29"/>
      <c r="B1" s="30"/>
      <c r="C1" s="31"/>
      <c r="D1" s="31"/>
      <c r="E1" s="31" t="s">
        <v>0</v>
      </c>
      <c r="F1" s="31"/>
      <c r="G1" s="31"/>
      <c r="H1" s="31"/>
      <c r="I1" s="31"/>
      <c r="J1" s="31"/>
      <c r="K1" s="31"/>
      <c r="L1" s="31"/>
    </row>
    <row r="2" spans="1:12" ht="12.75">
      <c r="A2" s="29"/>
      <c r="B2" s="30"/>
      <c r="C2" s="31"/>
      <c r="D2" s="31"/>
      <c r="E2" s="31" t="s">
        <v>188</v>
      </c>
      <c r="F2" s="31"/>
      <c r="G2" s="31"/>
      <c r="H2" s="31"/>
      <c r="I2" s="31"/>
      <c r="J2" s="31"/>
      <c r="K2" s="31"/>
      <c r="L2" s="31"/>
    </row>
    <row r="3" spans="1:12" ht="13.5" customHeight="1">
      <c r="A3" s="32"/>
      <c r="B3" s="3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32"/>
      <c r="B4" s="33"/>
      <c r="D4" s="6" t="s">
        <v>135</v>
      </c>
      <c r="E4" s="13">
        <v>2059</v>
      </c>
      <c r="F4" s="14" t="s">
        <v>1</v>
      </c>
      <c r="G4" s="13"/>
      <c r="H4" s="13"/>
      <c r="I4" s="13"/>
      <c r="J4" s="13"/>
      <c r="K4" s="13"/>
      <c r="L4" s="13"/>
    </row>
    <row r="5" spans="1:12" ht="12.75">
      <c r="A5" s="32"/>
      <c r="B5" s="33"/>
      <c r="D5" s="6" t="s">
        <v>2</v>
      </c>
      <c r="G5" s="13"/>
      <c r="H5" s="13"/>
      <c r="I5" s="13"/>
      <c r="J5" s="13"/>
      <c r="K5" s="13"/>
      <c r="L5" s="13"/>
    </row>
    <row r="6" spans="1:12" ht="12.75">
      <c r="A6" s="32"/>
      <c r="B6" s="33"/>
      <c r="D6" s="6" t="s">
        <v>156</v>
      </c>
      <c r="E6" s="13">
        <v>2216</v>
      </c>
      <c r="F6" s="14" t="s">
        <v>3</v>
      </c>
      <c r="G6" s="13"/>
      <c r="H6" s="13"/>
      <c r="I6" s="13"/>
      <c r="J6" s="13"/>
      <c r="K6" s="13"/>
      <c r="L6" s="13"/>
    </row>
    <row r="7" spans="1:12" ht="12.75">
      <c r="A7" s="32"/>
      <c r="B7" s="33"/>
      <c r="D7" s="6" t="s">
        <v>4</v>
      </c>
      <c r="E7" s="13">
        <v>4059</v>
      </c>
      <c r="F7" s="14" t="s">
        <v>5</v>
      </c>
      <c r="G7" s="13"/>
      <c r="H7" s="13"/>
      <c r="I7" s="13"/>
      <c r="J7" s="13"/>
      <c r="K7" s="13"/>
      <c r="L7" s="13"/>
    </row>
    <row r="8" spans="1:12" ht="12.75">
      <c r="A8" s="32"/>
      <c r="B8" s="33"/>
      <c r="D8" s="6" t="s">
        <v>6</v>
      </c>
      <c r="E8" s="12"/>
      <c r="G8" s="13"/>
      <c r="H8" s="13"/>
      <c r="I8" s="13"/>
      <c r="J8" s="13"/>
      <c r="K8" s="13"/>
      <c r="L8" s="13"/>
    </row>
    <row r="9" spans="1:12" ht="12.75">
      <c r="A9" s="32"/>
      <c r="B9" s="33"/>
      <c r="D9" s="6" t="s">
        <v>157</v>
      </c>
      <c r="E9" s="13">
        <v>4216</v>
      </c>
      <c r="F9" s="14" t="s">
        <v>7</v>
      </c>
      <c r="G9" s="13"/>
      <c r="H9" s="13"/>
      <c r="I9" s="13"/>
      <c r="J9" s="13"/>
      <c r="K9" s="13"/>
      <c r="L9" s="13"/>
    </row>
    <row r="10" spans="1:12" ht="12.75">
      <c r="A10" s="34" t="s">
        <v>191</v>
      </c>
      <c r="B10" s="33"/>
      <c r="C10" s="14"/>
      <c r="D10" s="6"/>
      <c r="E10" s="12"/>
      <c r="G10" s="13"/>
      <c r="H10" s="13"/>
      <c r="I10" s="13"/>
      <c r="J10" s="13"/>
      <c r="K10" s="13"/>
      <c r="L10" s="13"/>
    </row>
    <row r="11" spans="1:7" ht="12.75">
      <c r="A11" s="34"/>
      <c r="D11" s="15"/>
      <c r="E11" s="16" t="s">
        <v>124</v>
      </c>
      <c r="F11" s="16" t="s">
        <v>8</v>
      </c>
      <c r="G11" s="16" t="s">
        <v>9</v>
      </c>
    </row>
    <row r="12" spans="1:40" ht="12.75">
      <c r="A12" s="34"/>
      <c r="D12" s="17" t="s">
        <v>10</v>
      </c>
      <c r="E12" s="13">
        <f>L195</f>
        <v>160372</v>
      </c>
      <c r="F12" s="13">
        <f>L286</f>
        <v>294241</v>
      </c>
      <c r="G12" s="13">
        <f>F12+E12</f>
        <v>454613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2.75">
      <c r="A13" s="34" t="s">
        <v>123</v>
      </c>
      <c r="B13" s="3"/>
      <c r="C13" s="14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3:40" ht="13.5">
      <c r="C14" s="18"/>
      <c r="D14" s="18"/>
      <c r="E14" s="18"/>
      <c r="F14" s="18"/>
      <c r="G14" s="18"/>
      <c r="H14" s="18"/>
      <c r="I14" s="19"/>
      <c r="J14" s="20"/>
      <c r="K14" s="21"/>
      <c r="L14" s="22" t="s">
        <v>189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19" s="39" customFormat="1" ht="12.75">
      <c r="A15" s="36"/>
      <c r="B15" s="37"/>
      <c r="C15" s="38"/>
      <c r="D15" s="129" t="s">
        <v>11</v>
      </c>
      <c r="E15" s="129"/>
      <c r="F15" s="129" t="s">
        <v>12</v>
      </c>
      <c r="G15" s="129"/>
      <c r="H15" s="129" t="s">
        <v>13</v>
      </c>
      <c r="I15" s="129"/>
      <c r="J15" s="129" t="s">
        <v>12</v>
      </c>
      <c r="K15" s="129"/>
      <c r="L15" s="129"/>
      <c r="M15" s="90"/>
      <c r="N15" s="90"/>
      <c r="O15" s="90"/>
      <c r="P15" s="90"/>
      <c r="Q15" s="90"/>
      <c r="R15" s="90"/>
      <c r="S15" s="90"/>
    </row>
    <row r="16" spans="1:19" s="39" customFormat="1" ht="12.75">
      <c r="A16" s="40"/>
      <c r="B16" s="41"/>
      <c r="C16" s="42" t="s">
        <v>14</v>
      </c>
      <c r="D16" s="128" t="s">
        <v>163</v>
      </c>
      <c r="E16" s="128"/>
      <c r="F16" s="128" t="s">
        <v>182</v>
      </c>
      <c r="G16" s="128"/>
      <c r="H16" s="128" t="s">
        <v>182</v>
      </c>
      <c r="I16" s="128"/>
      <c r="J16" s="128" t="s">
        <v>190</v>
      </c>
      <c r="K16" s="128"/>
      <c r="L16" s="128"/>
      <c r="M16" s="90"/>
      <c r="N16" s="90"/>
      <c r="O16" s="90"/>
      <c r="P16" s="90"/>
      <c r="Q16" s="90"/>
      <c r="R16" s="90"/>
      <c r="S16" s="90"/>
    </row>
    <row r="17" spans="1:19" s="39" customFormat="1" ht="12.75">
      <c r="A17" s="43"/>
      <c r="B17" s="44"/>
      <c r="C17" s="18"/>
      <c r="D17" s="23" t="s">
        <v>15</v>
      </c>
      <c r="E17" s="23" t="s">
        <v>16</v>
      </c>
      <c r="F17" s="23" t="s">
        <v>15</v>
      </c>
      <c r="G17" s="23" t="s">
        <v>16</v>
      </c>
      <c r="H17" s="23" t="s">
        <v>15</v>
      </c>
      <c r="I17" s="23" t="s">
        <v>16</v>
      </c>
      <c r="J17" s="23" t="s">
        <v>15</v>
      </c>
      <c r="K17" s="23" t="s">
        <v>16</v>
      </c>
      <c r="L17" s="23" t="s">
        <v>9</v>
      </c>
      <c r="M17" s="90"/>
      <c r="N17" s="90"/>
      <c r="O17" s="90"/>
      <c r="P17" s="90"/>
      <c r="Q17" s="90"/>
      <c r="R17" s="90"/>
      <c r="S17" s="90"/>
    </row>
    <row r="18" spans="1:19" s="39" customFormat="1" ht="13.5" customHeight="1">
      <c r="A18" s="40"/>
      <c r="B18" s="41"/>
      <c r="C18" s="38"/>
      <c r="D18" s="24"/>
      <c r="E18" s="24"/>
      <c r="F18" s="24"/>
      <c r="G18" s="24"/>
      <c r="H18" s="108"/>
      <c r="I18" s="108"/>
      <c r="J18" s="24"/>
      <c r="K18" s="24"/>
      <c r="L18" s="24"/>
      <c r="M18" s="90"/>
      <c r="N18" s="90"/>
      <c r="O18" s="90"/>
      <c r="P18" s="90"/>
      <c r="Q18" s="90"/>
      <c r="R18" s="90"/>
      <c r="S18" s="90"/>
    </row>
    <row r="19" spans="3:40" ht="12.75">
      <c r="C19" s="45" t="s">
        <v>17</v>
      </c>
      <c r="D19" s="25"/>
      <c r="E19" s="5"/>
      <c r="F19" s="25"/>
      <c r="G19" s="26"/>
      <c r="H19" s="109"/>
      <c r="I19" s="110"/>
      <c r="J19" s="25"/>
      <c r="K19" s="5"/>
      <c r="L19" s="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2.75">
      <c r="A20" s="46" t="s">
        <v>18</v>
      </c>
      <c r="B20" s="33">
        <v>2059</v>
      </c>
      <c r="C20" s="47" t="s">
        <v>1</v>
      </c>
      <c r="D20" s="25"/>
      <c r="E20" s="5"/>
      <c r="F20" s="25"/>
      <c r="G20" s="26"/>
      <c r="H20" s="109"/>
      <c r="I20" s="110"/>
      <c r="J20" s="25"/>
      <c r="K20" s="5"/>
      <c r="L20" s="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2.75">
      <c r="A21" s="46"/>
      <c r="B21" s="66">
        <v>1</v>
      </c>
      <c r="C21" s="67" t="s">
        <v>19</v>
      </c>
      <c r="H21" s="111"/>
      <c r="I21" s="1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2.75">
      <c r="B22" s="68">
        <v>1.053</v>
      </c>
      <c r="C22" s="69" t="s">
        <v>20</v>
      </c>
      <c r="H22" s="111"/>
      <c r="I22" s="1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2.75">
      <c r="B23" s="49">
        <v>60</v>
      </c>
      <c r="C23" s="48" t="s">
        <v>102</v>
      </c>
      <c r="H23" s="111"/>
      <c r="I23" s="11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25.5">
      <c r="B24" s="49">
        <v>71</v>
      </c>
      <c r="C24" s="48" t="s">
        <v>97</v>
      </c>
      <c r="D24" s="6"/>
      <c r="E24" s="6"/>
      <c r="F24" s="6"/>
      <c r="G24" s="6"/>
      <c r="H24" s="112"/>
      <c r="I24" s="112"/>
      <c r="J24" s="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2.75">
      <c r="B25" s="49" t="s">
        <v>103</v>
      </c>
      <c r="C25" s="48" t="s">
        <v>32</v>
      </c>
      <c r="D25" s="92">
        <v>0</v>
      </c>
      <c r="E25" s="50">
        <v>209</v>
      </c>
      <c r="F25" s="50">
        <v>900</v>
      </c>
      <c r="G25" s="50">
        <v>265</v>
      </c>
      <c r="H25" s="50">
        <v>900</v>
      </c>
      <c r="I25" s="50">
        <v>265</v>
      </c>
      <c r="J25" s="50">
        <f>90+3600</f>
        <v>3690</v>
      </c>
      <c r="K25" s="50">
        <v>1</v>
      </c>
      <c r="L25" s="50">
        <f>SUM(J25:K25)</f>
        <v>3691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2.75">
      <c r="B26" s="49"/>
      <c r="C26" s="48"/>
      <c r="D26" s="50"/>
      <c r="E26" s="4"/>
      <c r="F26" s="50"/>
      <c r="G26" s="5"/>
      <c r="H26" s="113"/>
      <c r="I26" s="110"/>
      <c r="J26" s="50"/>
      <c r="K26" s="5"/>
      <c r="L26" s="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25.5">
      <c r="B27" s="49">
        <v>72</v>
      </c>
      <c r="C27" s="48" t="s">
        <v>133</v>
      </c>
      <c r="D27" s="6"/>
      <c r="E27" s="6"/>
      <c r="F27" s="6"/>
      <c r="G27" s="6"/>
      <c r="H27" s="112"/>
      <c r="I27" s="112"/>
      <c r="J27" s="6"/>
      <c r="K27" s="6"/>
      <c r="L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2.75">
      <c r="B28" s="49" t="s">
        <v>104</v>
      </c>
      <c r="C28" s="48" t="s">
        <v>32</v>
      </c>
      <c r="D28" s="92">
        <v>0</v>
      </c>
      <c r="E28" s="50">
        <v>2897</v>
      </c>
      <c r="F28" s="50">
        <v>8000</v>
      </c>
      <c r="G28" s="50">
        <v>3613</v>
      </c>
      <c r="H28" s="50">
        <v>18371</v>
      </c>
      <c r="I28" s="50">
        <v>3613</v>
      </c>
      <c r="J28" s="50">
        <v>650</v>
      </c>
      <c r="K28" s="50">
        <f>3037+264</f>
        <v>3301</v>
      </c>
      <c r="L28" s="50">
        <f>SUM(J28:K28)</f>
        <v>3951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4:40" ht="12.75">
      <c r="D29" s="4"/>
      <c r="E29" s="4"/>
      <c r="F29" s="5"/>
      <c r="G29" s="5"/>
      <c r="H29" s="110"/>
      <c r="I29" s="110"/>
      <c r="J29" s="5"/>
      <c r="K29" s="5"/>
      <c r="L29" s="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25.5">
      <c r="B30" s="49">
        <v>73</v>
      </c>
      <c r="C30" s="48" t="s">
        <v>132</v>
      </c>
      <c r="D30" s="5"/>
      <c r="E30" s="5"/>
      <c r="F30" s="5"/>
      <c r="G30" s="5"/>
      <c r="H30" s="110"/>
      <c r="I30" s="110"/>
      <c r="J30" s="5"/>
      <c r="K30" s="5"/>
      <c r="L30" s="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19" s="8" customFormat="1" ht="12.75">
      <c r="A31" s="28"/>
      <c r="B31" s="49" t="s">
        <v>105</v>
      </c>
      <c r="C31" s="51" t="s">
        <v>32</v>
      </c>
      <c r="D31" s="92">
        <v>0</v>
      </c>
      <c r="E31" s="50">
        <v>647</v>
      </c>
      <c r="F31" s="50">
        <v>1800</v>
      </c>
      <c r="G31" s="50">
        <v>820</v>
      </c>
      <c r="H31" s="50">
        <v>4038</v>
      </c>
      <c r="I31" s="50">
        <v>820</v>
      </c>
      <c r="J31" s="50">
        <v>160</v>
      </c>
      <c r="K31" s="50">
        <v>820</v>
      </c>
      <c r="L31" s="50">
        <f>SUM(J31:K31)</f>
        <v>980</v>
      </c>
      <c r="M31" s="91"/>
      <c r="N31" s="91"/>
      <c r="O31" s="91"/>
      <c r="P31" s="91"/>
      <c r="Q31" s="91"/>
      <c r="R31" s="91"/>
      <c r="S31" s="91"/>
    </row>
    <row r="32" spans="3:40" ht="12.75">
      <c r="C32" s="48"/>
      <c r="D32" s="4"/>
      <c r="E32" s="4"/>
      <c r="F32" s="5"/>
      <c r="G32" s="5"/>
      <c r="H32" s="110"/>
      <c r="I32" s="110"/>
      <c r="J32" s="5"/>
      <c r="K32" s="5"/>
      <c r="L32" s="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25.5">
      <c r="A33" s="28"/>
      <c r="B33" s="49">
        <v>74</v>
      </c>
      <c r="C33" s="51" t="s">
        <v>131</v>
      </c>
      <c r="D33" s="5"/>
      <c r="E33" s="5"/>
      <c r="F33" s="5"/>
      <c r="G33" s="5"/>
      <c r="H33" s="110"/>
      <c r="I33" s="110"/>
      <c r="J33" s="5"/>
      <c r="K33" s="5"/>
      <c r="L33" s="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2.75">
      <c r="A34" s="52"/>
      <c r="B34" s="53" t="s">
        <v>106</v>
      </c>
      <c r="C34" s="54" t="s">
        <v>32</v>
      </c>
      <c r="D34" s="93">
        <v>0</v>
      </c>
      <c r="E34" s="55">
        <v>489</v>
      </c>
      <c r="F34" s="55">
        <v>800</v>
      </c>
      <c r="G34" s="55">
        <v>456</v>
      </c>
      <c r="H34" s="55">
        <v>1645</v>
      </c>
      <c r="I34" s="55">
        <v>456</v>
      </c>
      <c r="J34" s="55">
        <v>50</v>
      </c>
      <c r="K34" s="55">
        <v>453</v>
      </c>
      <c r="L34" s="55">
        <f>SUM(J34:K34)</f>
        <v>503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25.5">
      <c r="A35" s="101"/>
      <c r="B35" s="102">
        <v>75</v>
      </c>
      <c r="C35" s="103" t="s">
        <v>130</v>
      </c>
      <c r="D35" s="104"/>
      <c r="E35" s="104"/>
      <c r="F35" s="104"/>
      <c r="G35" s="105"/>
      <c r="H35" s="114"/>
      <c r="I35" s="115"/>
      <c r="J35" s="104"/>
      <c r="K35" s="105"/>
      <c r="L35" s="10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2.75">
      <c r="A36" s="28"/>
      <c r="B36" s="49" t="s">
        <v>107</v>
      </c>
      <c r="C36" s="51" t="s">
        <v>32</v>
      </c>
      <c r="D36" s="93">
        <v>0</v>
      </c>
      <c r="E36" s="55">
        <v>811</v>
      </c>
      <c r="F36" s="55">
        <v>2000</v>
      </c>
      <c r="G36" s="27">
        <v>772</v>
      </c>
      <c r="H36" s="55">
        <v>5020</v>
      </c>
      <c r="I36" s="27">
        <v>772</v>
      </c>
      <c r="J36" s="55">
        <v>215</v>
      </c>
      <c r="K36" s="27">
        <v>789</v>
      </c>
      <c r="L36" s="87">
        <f>SUM(J36:K36)</f>
        <v>1004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.75">
      <c r="A37" s="28" t="s">
        <v>9</v>
      </c>
      <c r="B37" s="49">
        <v>60</v>
      </c>
      <c r="C37" s="51" t="s">
        <v>102</v>
      </c>
      <c r="D37" s="96">
        <f aca="true" t="shared" si="0" ref="D37:L37">SUM(D25:D36)</f>
        <v>0</v>
      </c>
      <c r="E37" s="99">
        <f t="shared" si="0"/>
        <v>5053</v>
      </c>
      <c r="F37" s="99">
        <f>SUM(F25:F36)</f>
        <v>13500</v>
      </c>
      <c r="G37" s="99">
        <f>SUM(G25:G36)</f>
        <v>5926</v>
      </c>
      <c r="H37" s="99">
        <f t="shared" si="0"/>
        <v>29974</v>
      </c>
      <c r="I37" s="99">
        <f t="shared" si="0"/>
        <v>5926</v>
      </c>
      <c r="J37" s="99">
        <f t="shared" si="0"/>
        <v>4765</v>
      </c>
      <c r="K37" s="99">
        <f t="shared" si="0"/>
        <v>5364</v>
      </c>
      <c r="L37" s="99">
        <f t="shared" si="0"/>
        <v>10129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9.75" customHeight="1">
      <c r="A38" s="28"/>
      <c r="B38" s="3"/>
      <c r="C38" s="8"/>
      <c r="H38" s="111"/>
      <c r="I38" s="11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2.75">
      <c r="A39" s="28"/>
      <c r="B39" s="49">
        <v>61</v>
      </c>
      <c r="C39" s="51" t="s">
        <v>101</v>
      </c>
      <c r="H39" s="111"/>
      <c r="I39" s="11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ht="25.5">
      <c r="B40" s="49">
        <v>71</v>
      </c>
      <c r="C40" s="48" t="s">
        <v>97</v>
      </c>
      <c r="H40" s="111"/>
      <c r="I40" s="11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ht="12.75">
      <c r="B41" s="49" t="s">
        <v>108</v>
      </c>
      <c r="C41" s="48" t="s">
        <v>62</v>
      </c>
      <c r="D41" s="92">
        <v>0</v>
      </c>
      <c r="E41" s="50">
        <v>359</v>
      </c>
      <c r="F41" s="92">
        <v>0</v>
      </c>
      <c r="G41" s="50">
        <v>410</v>
      </c>
      <c r="H41" s="92">
        <v>0</v>
      </c>
      <c r="I41" s="50">
        <v>410</v>
      </c>
      <c r="J41" s="92">
        <v>0</v>
      </c>
      <c r="K41" s="50">
        <v>1</v>
      </c>
      <c r="L41" s="88">
        <f>SUM(J41:K41)</f>
        <v>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ht="12.75">
      <c r="B42" s="49" t="s">
        <v>115</v>
      </c>
      <c r="C42" s="48" t="s">
        <v>113</v>
      </c>
      <c r="D42" s="92">
        <v>0</v>
      </c>
      <c r="E42" s="50">
        <v>538</v>
      </c>
      <c r="F42" s="92">
        <v>0</v>
      </c>
      <c r="G42" s="50">
        <v>620</v>
      </c>
      <c r="H42" s="92">
        <v>0</v>
      </c>
      <c r="I42" s="50">
        <v>620</v>
      </c>
      <c r="J42" s="92">
        <v>0</v>
      </c>
      <c r="K42" s="50">
        <v>1</v>
      </c>
      <c r="L42" s="88">
        <f>SUM(J42:K42)</f>
        <v>1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25.5">
      <c r="A43" s="28" t="s">
        <v>9</v>
      </c>
      <c r="B43" s="49">
        <v>71</v>
      </c>
      <c r="C43" s="51" t="s">
        <v>97</v>
      </c>
      <c r="D43" s="96">
        <f aca="true" t="shared" si="1" ref="D43:L43">SUM(D41:D42)</f>
        <v>0</v>
      </c>
      <c r="E43" s="99">
        <f t="shared" si="1"/>
        <v>897</v>
      </c>
      <c r="F43" s="96">
        <f>SUM(F41:F42)</f>
        <v>0</v>
      </c>
      <c r="G43" s="99">
        <f>SUM(G41:G42)</f>
        <v>1030</v>
      </c>
      <c r="H43" s="96">
        <f t="shared" si="1"/>
        <v>0</v>
      </c>
      <c r="I43" s="99">
        <f t="shared" si="1"/>
        <v>1030</v>
      </c>
      <c r="J43" s="96">
        <f t="shared" si="1"/>
        <v>0</v>
      </c>
      <c r="K43" s="99">
        <f t="shared" si="1"/>
        <v>2</v>
      </c>
      <c r="L43" s="99">
        <f t="shared" si="1"/>
        <v>2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ht="9.75" customHeight="1">
      <c r="B44" s="49"/>
      <c r="C44" s="48"/>
      <c r="D44" s="8"/>
      <c r="E44" s="8"/>
      <c r="F44" s="8"/>
      <c r="G44" s="8"/>
      <c r="H44" s="116"/>
      <c r="I44" s="116"/>
      <c r="J44" s="8"/>
      <c r="K44" s="8"/>
      <c r="L44" s="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ht="25.5">
      <c r="B45" s="49">
        <v>72</v>
      </c>
      <c r="C45" s="51" t="s">
        <v>133</v>
      </c>
      <c r="G45" s="8"/>
      <c r="H45" s="111"/>
      <c r="I45" s="116"/>
      <c r="K45" s="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>
      <c r="A46" s="28"/>
      <c r="B46" s="49" t="s">
        <v>109</v>
      </c>
      <c r="C46" s="51" t="s">
        <v>62</v>
      </c>
      <c r="D46" s="92">
        <v>0</v>
      </c>
      <c r="E46" s="50">
        <v>1576</v>
      </c>
      <c r="F46" s="92">
        <v>0</v>
      </c>
      <c r="G46" s="50">
        <v>1810</v>
      </c>
      <c r="H46" s="92">
        <v>0</v>
      </c>
      <c r="I46" s="50">
        <v>1810</v>
      </c>
      <c r="J46" s="92">
        <v>0</v>
      </c>
      <c r="K46" s="50">
        <f>1955+442</f>
        <v>2397</v>
      </c>
      <c r="L46" s="88">
        <f>SUM(J46:K46)</f>
        <v>2397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75">
      <c r="A47" s="28"/>
      <c r="B47" s="49" t="s">
        <v>116</v>
      </c>
      <c r="C47" s="51" t="s">
        <v>113</v>
      </c>
      <c r="D47" s="94">
        <v>0</v>
      </c>
      <c r="E47" s="27">
        <v>6298</v>
      </c>
      <c r="F47" s="94">
        <v>0</v>
      </c>
      <c r="G47" s="27">
        <v>7200</v>
      </c>
      <c r="H47" s="94">
        <v>0</v>
      </c>
      <c r="I47" s="27">
        <v>7200</v>
      </c>
      <c r="J47" s="94">
        <v>0</v>
      </c>
      <c r="K47" s="27">
        <f>7850+4500+674</f>
        <v>13024</v>
      </c>
      <c r="L47" s="87">
        <f>SUM(J47:K47)</f>
        <v>13024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25.5">
      <c r="A48" s="28" t="s">
        <v>9</v>
      </c>
      <c r="B48" s="49">
        <v>72</v>
      </c>
      <c r="C48" s="51" t="s">
        <v>133</v>
      </c>
      <c r="D48" s="96">
        <f aca="true" t="shared" si="2" ref="D48:L48">SUM(D46:D47)</f>
        <v>0</v>
      </c>
      <c r="E48" s="99">
        <f t="shared" si="2"/>
        <v>7874</v>
      </c>
      <c r="F48" s="96">
        <f>SUM(F46:F47)</f>
        <v>0</v>
      </c>
      <c r="G48" s="99">
        <f>SUM(G46:G47)</f>
        <v>9010</v>
      </c>
      <c r="H48" s="96">
        <f t="shared" si="2"/>
        <v>0</v>
      </c>
      <c r="I48" s="99">
        <f t="shared" si="2"/>
        <v>9010</v>
      </c>
      <c r="J48" s="96">
        <f t="shared" si="2"/>
        <v>0</v>
      </c>
      <c r="K48" s="99">
        <f t="shared" si="2"/>
        <v>15421</v>
      </c>
      <c r="L48" s="99">
        <f t="shared" si="2"/>
        <v>15421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9.75" customHeight="1">
      <c r="A49" s="28"/>
      <c r="B49" s="49"/>
      <c r="C49" s="51"/>
      <c r="H49" s="111"/>
      <c r="I49" s="11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25.5">
      <c r="A50" s="28"/>
      <c r="B50" s="49">
        <v>73</v>
      </c>
      <c r="C50" s="51" t="s">
        <v>132</v>
      </c>
      <c r="D50" s="8"/>
      <c r="E50" s="8"/>
      <c r="F50" s="8"/>
      <c r="G50" s="8"/>
      <c r="H50" s="116"/>
      <c r="I50" s="116"/>
      <c r="J50" s="8"/>
      <c r="K50" s="8"/>
      <c r="L50" s="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2.75">
      <c r="A51" s="28"/>
      <c r="B51" s="49" t="s">
        <v>110</v>
      </c>
      <c r="C51" s="51" t="s">
        <v>62</v>
      </c>
      <c r="D51" s="92">
        <v>0</v>
      </c>
      <c r="E51" s="50">
        <v>432</v>
      </c>
      <c r="F51" s="92">
        <v>0</v>
      </c>
      <c r="G51" s="50">
        <v>500</v>
      </c>
      <c r="H51" s="92">
        <v>0</v>
      </c>
      <c r="I51" s="50">
        <v>500</v>
      </c>
      <c r="J51" s="92">
        <v>0</v>
      </c>
      <c r="K51" s="50">
        <v>540</v>
      </c>
      <c r="L51" s="88">
        <f>SUM(J51:K51)</f>
        <v>540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>
      <c r="A52" s="28"/>
      <c r="B52" s="49" t="s">
        <v>117</v>
      </c>
      <c r="C52" s="51" t="s">
        <v>113</v>
      </c>
      <c r="D52" s="92">
        <v>0</v>
      </c>
      <c r="E52" s="50">
        <v>1400</v>
      </c>
      <c r="F52" s="92">
        <v>0</v>
      </c>
      <c r="G52" s="50">
        <v>1610</v>
      </c>
      <c r="H52" s="92">
        <v>0</v>
      </c>
      <c r="I52" s="50">
        <v>1610</v>
      </c>
      <c r="J52" s="92">
        <v>0</v>
      </c>
      <c r="K52" s="50">
        <v>1760</v>
      </c>
      <c r="L52" s="88">
        <f>SUM(J52:K52)</f>
        <v>1760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38.25">
      <c r="A53" s="28"/>
      <c r="B53" s="49" t="s">
        <v>136</v>
      </c>
      <c r="C53" s="51" t="s">
        <v>161</v>
      </c>
      <c r="D53" s="94">
        <v>0</v>
      </c>
      <c r="E53" s="27">
        <v>1500</v>
      </c>
      <c r="F53" s="94">
        <v>0</v>
      </c>
      <c r="G53" s="27">
        <v>1</v>
      </c>
      <c r="H53" s="94">
        <v>0</v>
      </c>
      <c r="I53" s="27">
        <v>1500</v>
      </c>
      <c r="J53" s="94">
        <v>0</v>
      </c>
      <c r="K53" s="27">
        <v>1500</v>
      </c>
      <c r="L53" s="87">
        <f>SUM(J53:K53)</f>
        <v>1500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25.5">
      <c r="A54" s="28" t="s">
        <v>9</v>
      </c>
      <c r="B54" s="49">
        <v>73</v>
      </c>
      <c r="C54" s="51" t="s">
        <v>132</v>
      </c>
      <c r="D54" s="96">
        <f aca="true" t="shared" si="3" ref="D54:L54">SUM(D51:D53)</f>
        <v>0</v>
      </c>
      <c r="E54" s="99">
        <f t="shared" si="3"/>
        <v>3332</v>
      </c>
      <c r="F54" s="96">
        <f>SUM(F51:F53)</f>
        <v>0</v>
      </c>
      <c r="G54" s="99">
        <f>SUM(G51:G53)</f>
        <v>2111</v>
      </c>
      <c r="H54" s="96">
        <f t="shared" si="3"/>
        <v>0</v>
      </c>
      <c r="I54" s="99">
        <f t="shared" si="3"/>
        <v>3610</v>
      </c>
      <c r="J54" s="96">
        <f t="shared" si="3"/>
        <v>0</v>
      </c>
      <c r="K54" s="99">
        <f t="shared" si="3"/>
        <v>3800</v>
      </c>
      <c r="L54" s="99">
        <f t="shared" si="3"/>
        <v>3800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9.75" customHeight="1">
      <c r="A55" s="28"/>
      <c r="B55" s="49"/>
      <c r="C55" s="51"/>
      <c r="D55" s="82"/>
      <c r="E55" s="82"/>
      <c r="F55" s="82"/>
      <c r="G55" s="82"/>
      <c r="H55" s="117"/>
      <c r="I55" s="117"/>
      <c r="J55" s="82"/>
      <c r="K55" s="82"/>
      <c r="L55" s="8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25.5">
      <c r="A56" s="28"/>
      <c r="B56" s="49">
        <v>74</v>
      </c>
      <c r="C56" s="51" t="s">
        <v>131</v>
      </c>
      <c r="D56" s="83"/>
      <c r="E56" s="83"/>
      <c r="F56" s="83"/>
      <c r="G56" s="83"/>
      <c r="H56" s="118"/>
      <c r="I56" s="118"/>
      <c r="J56" s="83"/>
      <c r="K56" s="83"/>
      <c r="L56" s="8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.75">
      <c r="A57" s="28"/>
      <c r="B57" s="49" t="s">
        <v>111</v>
      </c>
      <c r="C57" s="48" t="s">
        <v>62</v>
      </c>
      <c r="D57" s="92">
        <v>0</v>
      </c>
      <c r="E57" s="50">
        <v>252</v>
      </c>
      <c r="F57" s="92">
        <v>0</v>
      </c>
      <c r="G57" s="50">
        <v>290</v>
      </c>
      <c r="H57" s="92">
        <v>0</v>
      </c>
      <c r="I57" s="50">
        <v>290</v>
      </c>
      <c r="J57" s="92">
        <v>0</v>
      </c>
      <c r="K57" s="50">
        <v>313</v>
      </c>
      <c r="L57" s="88">
        <f>SUM(J57:K57)</f>
        <v>313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2:40" ht="12.75">
      <c r="B58" s="49" t="s">
        <v>118</v>
      </c>
      <c r="C58" s="48" t="s">
        <v>113</v>
      </c>
      <c r="D58" s="92">
        <v>0</v>
      </c>
      <c r="E58" s="27">
        <v>703</v>
      </c>
      <c r="F58" s="94">
        <v>0</v>
      </c>
      <c r="G58" s="27">
        <v>810</v>
      </c>
      <c r="H58" s="94">
        <v>0</v>
      </c>
      <c r="I58" s="27">
        <v>810</v>
      </c>
      <c r="J58" s="94">
        <v>0</v>
      </c>
      <c r="K58" s="27">
        <v>885</v>
      </c>
      <c r="L58" s="87">
        <f>SUM(J58:K58)</f>
        <v>885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25.5">
      <c r="A59" s="52" t="s">
        <v>9</v>
      </c>
      <c r="B59" s="53">
        <v>74</v>
      </c>
      <c r="C59" s="54" t="s">
        <v>131</v>
      </c>
      <c r="D59" s="96">
        <f aca="true" t="shared" si="4" ref="D59:L59">SUM(D57:D58)</f>
        <v>0</v>
      </c>
      <c r="E59" s="99">
        <f t="shared" si="4"/>
        <v>955</v>
      </c>
      <c r="F59" s="96">
        <f>SUM(F57:F58)</f>
        <v>0</v>
      </c>
      <c r="G59" s="99">
        <f>SUM(G57:G58)</f>
        <v>1100</v>
      </c>
      <c r="H59" s="96">
        <f t="shared" si="4"/>
        <v>0</v>
      </c>
      <c r="I59" s="99">
        <f t="shared" si="4"/>
        <v>1100</v>
      </c>
      <c r="J59" s="96">
        <f t="shared" si="4"/>
        <v>0</v>
      </c>
      <c r="K59" s="99">
        <f t="shared" si="4"/>
        <v>1198</v>
      </c>
      <c r="L59" s="99">
        <f t="shared" si="4"/>
        <v>1198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25.5">
      <c r="A60" s="101"/>
      <c r="B60" s="102">
        <v>75</v>
      </c>
      <c r="C60" s="103" t="s">
        <v>130</v>
      </c>
      <c r="D60" s="106"/>
      <c r="E60" s="106"/>
      <c r="F60" s="106"/>
      <c r="G60" s="106"/>
      <c r="H60" s="119"/>
      <c r="I60" s="119"/>
      <c r="J60" s="106"/>
      <c r="K60" s="106"/>
      <c r="L60" s="106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2:40" ht="12.75">
      <c r="B61" s="49" t="s">
        <v>112</v>
      </c>
      <c r="C61" s="48" t="s">
        <v>62</v>
      </c>
      <c r="D61" s="92">
        <v>0</v>
      </c>
      <c r="E61" s="50">
        <v>428</v>
      </c>
      <c r="F61" s="92">
        <v>0</v>
      </c>
      <c r="G61" s="50">
        <v>500</v>
      </c>
      <c r="H61" s="92">
        <v>0</v>
      </c>
      <c r="I61" s="50">
        <v>500</v>
      </c>
      <c r="J61" s="92">
        <v>0</v>
      </c>
      <c r="K61" s="50">
        <v>540</v>
      </c>
      <c r="L61" s="88">
        <f>SUM(J61:K61)</f>
        <v>540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2:40" ht="12.75">
      <c r="B62" s="49" t="s">
        <v>119</v>
      </c>
      <c r="C62" s="48" t="s">
        <v>113</v>
      </c>
      <c r="D62" s="92">
        <v>0</v>
      </c>
      <c r="E62" s="27">
        <v>1330</v>
      </c>
      <c r="F62" s="94">
        <v>0</v>
      </c>
      <c r="G62" s="27">
        <v>1530</v>
      </c>
      <c r="H62" s="94">
        <v>0</v>
      </c>
      <c r="I62" s="27">
        <v>1530</v>
      </c>
      <c r="J62" s="94">
        <v>0</v>
      </c>
      <c r="K62" s="27">
        <v>1530</v>
      </c>
      <c r="L62" s="87">
        <f>SUM(J62:K62)</f>
        <v>1530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25.5">
      <c r="A63" s="35" t="s">
        <v>9</v>
      </c>
      <c r="B63" s="49">
        <v>75</v>
      </c>
      <c r="C63" s="48" t="s">
        <v>130</v>
      </c>
      <c r="D63" s="96">
        <f aca="true" t="shared" si="5" ref="D63:L63">SUM(D61:D62)</f>
        <v>0</v>
      </c>
      <c r="E63" s="99">
        <f t="shared" si="5"/>
        <v>1758</v>
      </c>
      <c r="F63" s="96">
        <f>SUM(F61:F62)</f>
        <v>0</v>
      </c>
      <c r="G63" s="99">
        <f>SUM(G61:G62)</f>
        <v>2030</v>
      </c>
      <c r="H63" s="96">
        <f t="shared" si="5"/>
        <v>0</v>
      </c>
      <c r="I63" s="99">
        <f t="shared" si="5"/>
        <v>2030</v>
      </c>
      <c r="J63" s="96">
        <f t="shared" si="5"/>
        <v>0</v>
      </c>
      <c r="K63" s="99">
        <f t="shared" si="5"/>
        <v>2070</v>
      </c>
      <c r="L63" s="99">
        <f t="shared" si="5"/>
        <v>2070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2.75">
      <c r="A64" s="28" t="s">
        <v>9</v>
      </c>
      <c r="B64" s="49">
        <v>61</v>
      </c>
      <c r="C64" s="51" t="s">
        <v>101</v>
      </c>
      <c r="D64" s="96">
        <f>D63+D59+D54+D48+D43</f>
        <v>0</v>
      </c>
      <c r="E64" s="99">
        <f aca="true" t="shared" si="6" ref="E64:L64">E63+E59+E54+E48+E43</f>
        <v>14816</v>
      </c>
      <c r="F64" s="96">
        <f t="shared" si="6"/>
        <v>0</v>
      </c>
      <c r="G64" s="99">
        <f t="shared" si="6"/>
        <v>15281</v>
      </c>
      <c r="H64" s="96">
        <f t="shared" si="6"/>
        <v>0</v>
      </c>
      <c r="I64" s="99">
        <f t="shared" si="6"/>
        <v>16780</v>
      </c>
      <c r="J64" s="96">
        <f t="shared" si="6"/>
        <v>0</v>
      </c>
      <c r="K64" s="99">
        <f t="shared" si="6"/>
        <v>22491</v>
      </c>
      <c r="L64" s="99">
        <f t="shared" si="6"/>
        <v>22491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2.75">
      <c r="A65" s="28" t="s">
        <v>9</v>
      </c>
      <c r="B65" s="70">
        <v>1.053</v>
      </c>
      <c r="C65" s="71" t="s">
        <v>20</v>
      </c>
      <c r="D65" s="96">
        <f aca="true" t="shared" si="7" ref="D65:L65">D64+D37</f>
        <v>0</v>
      </c>
      <c r="E65" s="99">
        <f t="shared" si="7"/>
        <v>19869</v>
      </c>
      <c r="F65" s="99">
        <f t="shared" si="7"/>
        <v>13500</v>
      </c>
      <c r="G65" s="99">
        <f t="shared" si="7"/>
        <v>21207</v>
      </c>
      <c r="H65" s="99">
        <f t="shared" si="7"/>
        <v>29974</v>
      </c>
      <c r="I65" s="99">
        <f t="shared" si="7"/>
        <v>22706</v>
      </c>
      <c r="J65" s="99">
        <f t="shared" si="7"/>
        <v>4765</v>
      </c>
      <c r="K65" s="99">
        <f t="shared" si="7"/>
        <v>27855</v>
      </c>
      <c r="L65" s="99">
        <f t="shared" si="7"/>
        <v>32620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2.75">
      <c r="A66" s="57" t="s">
        <v>9</v>
      </c>
      <c r="B66" s="72">
        <v>1</v>
      </c>
      <c r="C66" s="73" t="s">
        <v>19</v>
      </c>
      <c r="D66" s="96">
        <f aca="true" t="shared" si="8" ref="D66:L66">D65</f>
        <v>0</v>
      </c>
      <c r="E66" s="99">
        <f t="shared" si="8"/>
        <v>19869</v>
      </c>
      <c r="F66" s="99">
        <f>F65</f>
        <v>13500</v>
      </c>
      <c r="G66" s="99">
        <f>G65</f>
        <v>21207</v>
      </c>
      <c r="H66" s="99">
        <f t="shared" si="8"/>
        <v>29974</v>
      </c>
      <c r="I66" s="99">
        <f t="shared" si="8"/>
        <v>22706</v>
      </c>
      <c r="J66" s="99">
        <f t="shared" si="8"/>
        <v>4765</v>
      </c>
      <c r="K66" s="99">
        <f t="shared" si="8"/>
        <v>27855</v>
      </c>
      <c r="L66" s="99">
        <f t="shared" si="8"/>
        <v>32620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2.75">
      <c r="A67" s="46"/>
      <c r="B67" s="33"/>
      <c r="C67" s="48"/>
      <c r="D67" s="84"/>
      <c r="E67" s="84"/>
      <c r="F67" s="84"/>
      <c r="G67" s="84"/>
      <c r="H67" s="120"/>
      <c r="I67" s="120"/>
      <c r="J67" s="84"/>
      <c r="K67" s="84"/>
      <c r="L67" s="8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2:40" ht="12.75">
      <c r="B68" s="2">
        <v>80</v>
      </c>
      <c r="C68" s="48" t="s">
        <v>28</v>
      </c>
      <c r="D68" s="81"/>
      <c r="E68" s="81"/>
      <c r="F68" s="81"/>
      <c r="G68" s="81"/>
      <c r="H68" s="121"/>
      <c r="I68" s="121"/>
      <c r="J68" s="81"/>
      <c r="K68" s="81"/>
      <c r="L68" s="81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2:40" ht="12.75">
      <c r="B69" s="33">
        <v>80.001</v>
      </c>
      <c r="C69" s="47" t="s">
        <v>29</v>
      </c>
      <c r="D69" s="81"/>
      <c r="E69" s="81"/>
      <c r="F69" s="81"/>
      <c r="G69" s="81"/>
      <c r="H69" s="121"/>
      <c r="I69" s="121"/>
      <c r="J69" s="81"/>
      <c r="K69" s="81"/>
      <c r="L69" s="8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2:40" ht="25.5">
      <c r="B70" s="2">
        <v>61</v>
      </c>
      <c r="C70" s="48" t="s">
        <v>30</v>
      </c>
      <c r="D70" s="81"/>
      <c r="E70" s="81"/>
      <c r="F70" s="81"/>
      <c r="G70" s="81"/>
      <c r="H70" s="121"/>
      <c r="I70" s="121"/>
      <c r="J70" s="81"/>
      <c r="K70" s="81"/>
      <c r="L70" s="81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2:40" ht="12.75">
      <c r="B71" s="49">
        <v>44</v>
      </c>
      <c r="C71" s="51" t="s">
        <v>194</v>
      </c>
      <c r="D71" s="81"/>
      <c r="E71" s="81"/>
      <c r="F71" s="81"/>
      <c r="G71" s="81"/>
      <c r="H71" s="121"/>
      <c r="I71" s="121"/>
      <c r="J71" s="81"/>
      <c r="K71" s="81"/>
      <c r="L71" s="81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2.75">
      <c r="A72" s="28"/>
      <c r="B72" s="3" t="s">
        <v>137</v>
      </c>
      <c r="C72" s="51" t="s">
        <v>31</v>
      </c>
      <c r="D72" s="50">
        <v>16814</v>
      </c>
      <c r="E72" s="50">
        <v>35971</v>
      </c>
      <c r="F72" s="50">
        <v>15643</v>
      </c>
      <c r="G72" s="50">
        <v>35965</v>
      </c>
      <c r="H72" s="50">
        <v>15643</v>
      </c>
      <c r="I72" s="50">
        <v>35965</v>
      </c>
      <c r="J72" s="50">
        <v>11986</v>
      </c>
      <c r="K72" s="50">
        <v>45812</v>
      </c>
      <c r="L72" s="50">
        <f>SUM(J72:K72)</f>
        <v>57798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2.75">
      <c r="A73" s="28"/>
      <c r="B73" s="3" t="s">
        <v>138</v>
      </c>
      <c r="C73" s="51" t="s">
        <v>32</v>
      </c>
      <c r="D73" s="50">
        <v>577</v>
      </c>
      <c r="E73" s="92">
        <v>0</v>
      </c>
      <c r="F73" s="50">
        <v>236</v>
      </c>
      <c r="G73" s="92">
        <v>0</v>
      </c>
      <c r="H73" s="50">
        <v>421</v>
      </c>
      <c r="I73" s="92">
        <v>0</v>
      </c>
      <c r="J73" s="50">
        <v>70</v>
      </c>
      <c r="K73" s="92">
        <v>0</v>
      </c>
      <c r="L73" s="50">
        <f>SUM(J73:K73)</f>
        <v>70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2.75">
      <c r="A74" s="28"/>
      <c r="B74" s="3" t="s">
        <v>139</v>
      </c>
      <c r="C74" s="51" t="s">
        <v>33</v>
      </c>
      <c r="D74" s="50">
        <v>101</v>
      </c>
      <c r="E74" s="50">
        <v>168</v>
      </c>
      <c r="F74" s="50">
        <v>10</v>
      </c>
      <c r="G74" s="50">
        <v>160</v>
      </c>
      <c r="H74" s="50">
        <v>510</v>
      </c>
      <c r="I74" s="50">
        <v>160</v>
      </c>
      <c r="J74" s="92">
        <v>0</v>
      </c>
      <c r="K74" s="50">
        <v>173</v>
      </c>
      <c r="L74" s="50">
        <f>SUM(J74:K74)</f>
        <v>173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2.75">
      <c r="A75" s="28"/>
      <c r="B75" s="3" t="s">
        <v>140</v>
      </c>
      <c r="C75" s="51" t="s">
        <v>34</v>
      </c>
      <c r="D75" s="50">
        <v>1993</v>
      </c>
      <c r="E75" s="50">
        <v>2319</v>
      </c>
      <c r="F75" s="50">
        <v>50</v>
      </c>
      <c r="G75" s="50">
        <v>2530</v>
      </c>
      <c r="H75" s="50">
        <v>1330</v>
      </c>
      <c r="I75" s="50">
        <v>2530</v>
      </c>
      <c r="J75" s="50">
        <v>1</v>
      </c>
      <c r="K75" s="50">
        <v>2600</v>
      </c>
      <c r="L75" s="50">
        <f>SUM(J75:K75)</f>
        <v>2601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2:40" ht="12.75">
      <c r="B76" s="3" t="s">
        <v>141</v>
      </c>
      <c r="C76" s="51" t="s">
        <v>35</v>
      </c>
      <c r="D76" s="27">
        <v>144</v>
      </c>
      <c r="E76" s="94">
        <v>0</v>
      </c>
      <c r="F76" s="27">
        <v>40</v>
      </c>
      <c r="G76" s="94">
        <v>0</v>
      </c>
      <c r="H76" s="27">
        <v>40</v>
      </c>
      <c r="I76" s="94">
        <v>0</v>
      </c>
      <c r="J76" s="94">
        <v>0</v>
      </c>
      <c r="K76" s="94">
        <v>0</v>
      </c>
      <c r="L76" s="94">
        <f>SUM(J76:K76)</f>
        <v>0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2.75">
      <c r="A77" s="28" t="s">
        <v>9</v>
      </c>
      <c r="B77" s="49">
        <v>44</v>
      </c>
      <c r="C77" s="51" t="s">
        <v>194</v>
      </c>
      <c r="D77" s="99">
        <f aca="true" t="shared" si="9" ref="D77:L77">SUM(D72:D76)</f>
        <v>19629</v>
      </c>
      <c r="E77" s="99">
        <f t="shared" si="9"/>
        <v>38458</v>
      </c>
      <c r="F77" s="99">
        <f t="shared" si="9"/>
        <v>15979</v>
      </c>
      <c r="G77" s="99">
        <f t="shared" si="9"/>
        <v>38655</v>
      </c>
      <c r="H77" s="99">
        <f t="shared" si="9"/>
        <v>17944</v>
      </c>
      <c r="I77" s="99">
        <f t="shared" si="9"/>
        <v>38655</v>
      </c>
      <c r="J77" s="99">
        <f t="shared" si="9"/>
        <v>12057</v>
      </c>
      <c r="K77" s="99">
        <f t="shared" si="9"/>
        <v>48585</v>
      </c>
      <c r="L77" s="99">
        <f t="shared" si="9"/>
        <v>60642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2.75">
      <c r="A78" s="28"/>
      <c r="B78" s="49"/>
      <c r="C78" s="51"/>
      <c r="D78" s="81"/>
      <c r="E78" s="81"/>
      <c r="F78" s="81"/>
      <c r="G78" s="81"/>
      <c r="H78" s="121" t="s">
        <v>193</v>
      </c>
      <c r="I78" s="121"/>
      <c r="J78" s="81"/>
      <c r="K78" s="81"/>
      <c r="L78" s="81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2.75">
      <c r="A79" s="28"/>
      <c r="B79" s="3">
        <v>46</v>
      </c>
      <c r="C79" s="51" t="s">
        <v>25</v>
      </c>
      <c r="D79" s="81"/>
      <c r="E79" s="81"/>
      <c r="F79" s="81"/>
      <c r="G79" s="81"/>
      <c r="H79" s="121"/>
      <c r="I79" s="121"/>
      <c r="J79" s="81"/>
      <c r="K79" s="81"/>
      <c r="L79" s="81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2:40" ht="12.75">
      <c r="B80" s="2" t="s">
        <v>36</v>
      </c>
      <c r="C80" s="48" t="s">
        <v>31</v>
      </c>
      <c r="D80" s="27">
        <v>828</v>
      </c>
      <c r="E80" s="27">
        <v>2348</v>
      </c>
      <c r="F80" s="27">
        <v>1600</v>
      </c>
      <c r="G80" s="27">
        <v>3621</v>
      </c>
      <c r="H80" s="27">
        <v>1600</v>
      </c>
      <c r="I80" s="27">
        <v>3621</v>
      </c>
      <c r="J80" s="27">
        <v>945</v>
      </c>
      <c r="K80" s="27">
        <v>3863</v>
      </c>
      <c r="L80" s="27">
        <f>SUM(J80:K80)</f>
        <v>4808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2:40" ht="12.75">
      <c r="B81" s="2" t="s">
        <v>37</v>
      </c>
      <c r="C81" s="48" t="s">
        <v>32</v>
      </c>
      <c r="D81" s="50">
        <v>10</v>
      </c>
      <c r="E81" s="94">
        <v>0</v>
      </c>
      <c r="F81" s="50">
        <v>10</v>
      </c>
      <c r="G81" s="92">
        <v>0</v>
      </c>
      <c r="H81" s="50">
        <v>25</v>
      </c>
      <c r="I81" s="92">
        <v>0</v>
      </c>
      <c r="J81" s="50">
        <v>10</v>
      </c>
      <c r="K81" s="92">
        <v>0</v>
      </c>
      <c r="L81" s="50">
        <f>SUM(J81:K81)</f>
        <v>10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2.75">
      <c r="A82" s="28"/>
      <c r="B82" s="3" t="s">
        <v>38</v>
      </c>
      <c r="C82" s="51" t="s">
        <v>33</v>
      </c>
      <c r="D82" s="50">
        <v>97</v>
      </c>
      <c r="E82" s="50">
        <v>52</v>
      </c>
      <c r="F82" s="50">
        <v>15</v>
      </c>
      <c r="G82" s="50">
        <v>60</v>
      </c>
      <c r="H82" s="50">
        <v>90</v>
      </c>
      <c r="I82" s="50">
        <v>60</v>
      </c>
      <c r="J82" s="92">
        <v>0</v>
      </c>
      <c r="K82" s="50">
        <v>65</v>
      </c>
      <c r="L82" s="50">
        <f>SUM(J82:K82)</f>
        <v>65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2:40" ht="12.75">
      <c r="B83" s="2" t="s">
        <v>39</v>
      </c>
      <c r="C83" s="48" t="s">
        <v>34</v>
      </c>
      <c r="D83" s="27">
        <v>200</v>
      </c>
      <c r="E83" s="50">
        <v>198</v>
      </c>
      <c r="F83" s="27">
        <v>20</v>
      </c>
      <c r="G83" s="27">
        <v>220</v>
      </c>
      <c r="H83" s="27">
        <v>220</v>
      </c>
      <c r="I83" s="27">
        <v>220</v>
      </c>
      <c r="J83" s="94">
        <v>0</v>
      </c>
      <c r="K83" s="27">
        <v>238</v>
      </c>
      <c r="L83" s="27">
        <f>SUM(J83:K83)</f>
        <v>238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2.75">
      <c r="A84" s="28" t="s">
        <v>9</v>
      </c>
      <c r="B84" s="3">
        <v>46</v>
      </c>
      <c r="C84" s="51" t="s">
        <v>25</v>
      </c>
      <c r="D84" s="99">
        <f aca="true" t="shared" si="10" ref="D84:L84">SUM(D80:D83)</f>
        <v>1135</v>
      </c>
      <c r="E84" s="99">
        <f t="shared" si="10"/>
        <v>2598</v>
      </c>
      <c r="F84" s="99">
        <f t="shared" si="10"/>
        <v>1645</v>
      </c>
      <c r="G84" s="99">
        <f t="shared" si="10"/>
        <v>3901</v>
      </c>
      <c r="H84" s="99">
        <f t="shared" si="10"/>
        <v>1935</v>
      </c>
      <c r="I84" s="99">
        <f t="shared" si="10"/>
        <v>3901</v>
      </c>
      <c r="J84" s="99">
        <f t="shared" si="10"/>
        <v>955</v>
      </c>
      <c r="K84" s="99">
        <f t="shared" si="10"/>
        <v>4166</v>
      </c>
      <c r="L84" s="99">
        <f t="shared" si="10"/>
        <v>5121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2.75">
      <c r="A85" s="28"/>
      <c r="B85" s="3"/>
      <c r="C85" s="51"/>
      <c r="D85" s="81"/>
      <c r="E85" s="81"/>
      <c r="F85" s="81"/>
      <c r="G85" s="81"/>
      <c r="H85" s="121"/>
      <c r="I85" s="121"/>
      <c r="J85" s="81"/>
      <c r="K85" s="81"/>
      <c r="L85" s="8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2:40" ht="12.75">
      <c r="B86" s="2">
        <v>47</v>
      </c>
      <c r="C86" s="48" t="s">
        <v>26</v>
      </c>
      <c r="D86" s="81"/>
      <c r="E86" s="81"/>
      <c r="F86" s="81"/>
      <c r="G86" s="81"/>
      <c r="H86" s="121"/>
      <c r="I86" s="121"/>
      <c r="J86" s="81"/>
      <c r="K86" s="81"/>
      <c r="L86" s="8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2.75">
      <c r="A87" s="28"/>
      <c r="B87" s="3" t="s">
        <v>40</v>
      </c>
      <c r="C87" s="51" t="s">
        <v>31</v>
      </c>
      <c r="D87" s="92">
        <v>0</v>
      </c>
      <c r="E87" s="50">
        <v>967</v>
      </c>
      <c r="F87" s="50">
        <v>250</v>
      </c>
      <c r="G87" s="50">
        <v>816</v>
      </c>
      <c r="H87" s="50">
        <v>250</v>
      </c>
      <c r="I87" s="50">
        <v>816</v>
      </c>
      <c r="J87" s="50">
        <v>85</v>
      </c>
      <c r="K87" s="50">
        <v>1387</v>
      </c>
      <c r="L87" s="50">
        <f>SUM(J87:K87)</f>
        <v>1472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2.75">
      <c r="A88" s="28"/>
      <c r="B88" s="3" t="s">
        <v>98</v>
      </c>
      <c r="C88" s="51" t="s">
        <v>32</v>
      </c>
      <c r="D88" s="92">
        <v>0</v>
      </c>
      <c r="E88" s="92">
        <v>0</v>
      </c>
      <c r="F88" s="50">
        <v>10</v>
      </c>
      <c r="G88" s="92">
        <v>0</v>
      </c>
      <c r="H88" s="50">
        <v>10</v>
      </c>
      <c r="I88" s="92">
        <v>0</v>
      </c>
      <c r="J88" s="50">
        <v>10</v>
      </c>
      <c r="K88" s="92">
        <v>0</v>
      </c>
      <c r="L88" s="50">
        <f>SUM(J88:K88)</f>
        <v>10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2.75">
      <c r="A89" s="28"/>
      <c r="B89" s="3" t="s">
        <v>41</v>
      </c>
      <c r="C89" s="51" t="s">
        <v>33</v>
      </c>
      <c r="D89" s="50">
        <v>20</v>
      </c>
      <c r="E89" s="50">
        <v>28</v>
      </c>
      <c r="F89" s="50">
        <v>10</v>
      </c>
      <c r="G89" s="50">
        <v>54</v>
      </c>
      <c r="H89" s="50">
        <v>20</v>
      </c>
      <c r="I89" s="50">
        <v>54</v>
      </c>
      <c r="J89" s="92">
        <v>0</v>
      </c>
      <c r="K89" s="50">
        <v>58</v>
      </c>
      <c r="L89" s="50">
        <f>SUM(J89:K89)</f>
        <v>58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2.75">
      <c r="A90" s="28"/>
      <c r="B90" s="3" t="s">
        <v>42</v>
      </c>
      <c r="C90" s="51" t="s">
        <v>34</v>
      </c>
      <c r="D90" s="50">
        <v>100</v>
      </c>
      <c r="E90" s="50">
        <v>100</v>
      </c>
      <c r="F90" s="50">
        <v>20</v>
      </c>
      <c r="G90" s="50">
        <v>110</v>
      </c>
      <c r="H90" s="50">
        <v>70</v>
      </c>
      <c r="I90" s="50">
        <v>110</v>
      </c>
      <c r="J90" s="92">
        <v>0</v>
      </c>
      <c r="K90" s="50">
        <v>119</v>
      </c>
      <c r="L90" s="50">
        <f>SUM(J90:K90)</f>
        <v>119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2.75">
      <c r="A91" s="52" t="s">
        <v>9</v>
      </c>
      <c r="B91" s="60">
        <v>47</v>
      </c>
      <c r="C91" s="54" t="s">
        <v>26</v>
      </c>
      <c r="D91" s="99">
        <f aca="true" t="shared" si="11" ref="D91:L91">SUM(D87:D90)</f>
        <v>120</v>
      </c>
      <c r="E91" s="99">
        <f t="shared" si="11"/>
        <v>1095</v>
      </c>
      <c r="F91" s="99">
        <f>SUM(F87:F90)</f>
        <v>290</v>
      </c>
      <c r="G91" s="99">
        <f>SUM(G87:G90)</f>
        <v>980</v>
      </c>
      <c r="H91" s="99">
        <f t="shared" si="11"/>
        <v>350</v>
      </c>
      <c r="I91" s="99">
        <f t="shared" si="11"/>
        <v>980</v>
      </c>
      <c r="J91" s="99">
        <f t="shared" si="11"/>
        <v>95</v>
      </c>
      <c r="K91" s="99">
        <f t="shared" si="11"/>
        <v>1564</v>
      </c>
      <c r="L91" s="99">
        <f t="shared" si="11"/>
        <v>1659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0.75" customHeight="1">
      <c r="A92" s="28"/>
      <c r="B92" s="3"/>
      <c r="C92" s="51"/>
      <c r="D92" s="84"/>
      <c r="E92" s="84"/>
      <c r="F92" s="84"/>
      <c r="G92" s="84"/>
      <c r="H92" s="120"/>
      <c r="I92" s="120"/>
      <c r="J92" s="84"/>
      <c r="K92" s="84"/>
      <c r="L92" s="84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2:40" ht="12.75">
      <c r="B93" s="2">
        <v>48</v>
      </c>
      <c r="C93" s="48" t="s">
        <v>27</v>
      </c>
      <c r="D93" s="81"/>
      <c r="E93" s="81"/>
      <c r="F93" s="81"/>
      <c r="G93" s="81"/>
      <c r="H93" s="121"/>
      <c r="I93" s="121"/>
      <c r="J93" s="81"/>
      <c r="K93" s="81"/>
      <c r="L93" s="8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2.75">
      <c r="A94" s="28"/>
      <c r="B94" s="3" t="s">
        <v>43</v>
      </c>
      <c r="C94" s="51" t="s">
        <v>31</v>
      </c>
      <c r="D94" s="92">
        <v>0</v>
      </c>
      <c r="E94" s="50">
        <v>10883</v>
      </c>
      <c r="F94" s="50">
        <v>300</v>
      </c>
      <c r="G94" s="50">
        <v>12076</v>
      </c>
      <c r="H94" s="50">
        <v>300</v>
      </c>
      <c r="I94" s="50">
        <v>12076</v>
      </c>
      <c r="J94" s="50">
        <v>170</v>
      </c>
      <c r="K94" s="50">
        <v>11100</v>
      </c>
      <c r="L94" s="50">
        <f>SUM(J94:K94)</f>
        <v>11270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2.75">
      <c r="A95" s="28"/>
      <c r="B95" s="3" t="s">
        <v>44</v>
      </c>
      <c r="C95" s="51" t="s">
        <v>32</v>
      </c>
      <c r="D95" s="50">
        <v>419</v>
      </c>
      <c r="E95" s="92">
        <v>0</v>
      </c>
      <c r="F95" s="50">
        <v>20</v>
      </c>
      <c r="G95" s="92">
        <v>0</v>
      </c>
      <c r="H95" s="50">
        <v>430</v>
      </c>
      <c r="I95" s="92">
        <v>0</v>
      </c>
      <c r="J95" s="50">
        <v>100</v>
      </c>
      <c r="K95" s="92">
        <v>0</v>
      </c>
      <c r="L95" s="50">
        <f>SUM(J95:K95)</f>
        <v>100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2:40" ht="12.75">
      <c r="B96" s="2" t="s">
        <v>45</v>
      </c>
      <c r="C96" s="51" t="s">
        <v>33</v>
      </c>
      <c r="D96" s="27">
        <v>25</v>
      </c>
      <c r="E96" s="27">
        <v>144</v>
      </c>
      <c r="F96" s="27">
        <v>15</v>
      </c>
      <c r="G96" s="27">
        <v>160</v>
      </c>
      <c r="H96" s="27">
        <v>90</v>
      </c>
      <c r="I96" s="27">
        <v>160</v>
      </c>
      <c r="J96" s="94">
        <v>0</v>
      </c>
      <c r="K96" s="27">
        <v>175</v>
      </c>
      <c r="L96" s="27">
        <f>SUM(J96:K96)</f>
        <v>175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2.75">
      <c r="A97" s="28"/>
      <c r="B97" s="3" t="s">
        <v>46</v>
      </c>
      <c r="C97" s="51" t="s">
        <v>34</v>
      </c>
      <c r="D97" s="50">
        <v>325</v>
      </c>
      <c r="E97" s="50">
        <v>513</v>
      </c>
      <c r="F97" s="50">
        <v>24</v>
      </c>
      <c r="G97" s="50">
        <v>590</v>
      </c>
      <c r="H97" s="50">
        <v>224</v>
      </c>
      <c r="I97" s="50">
        <v>590</v>
      </c>
      <c r="J97" s="92">
        <v>0</v>
      </c>
      <c r="K97" s="50">
        <v>637</v>
      </c>
      <c r="L97" s="50">
        <f>SUM(J97:K97)</f>
        <v>637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2.75">
      <c r="A98" s="28" t="s">
        <v>9</v>
      </c>
      <c r="B98" s="3">
        <v>48</v>
      </c>
      <c r="C98" s="51" t="s">
        <v>27</v>
      </c>
      <c r="D98" s="99">
        <f aca="true" t="shared" si="12" ref="D98:L98">SUM(D94:D97)</f>
        <v>769</v>
      </c>
      <c r="E98" s="99">
        <f t="shared" si="12"/>
        <v>11540</v>
      </c>
      <c r="F98" s="99">
        <f>SUM(F94:F97)</f>
        <v>359</v>
      </c>
      <c r="G98" s="99">
        <f>SUM(G94:G97)</f>
        <v>12826</v>
      </c>
      <c r="H98" s="99">
        <f t="shared" si="12"/>
        <v>1044</v>
      </c>
      <c r="I98" s="99">
        <f t="shared" si="12"/>
        <v>12826</v>
      </c>
      <c r="J98" s="99">
        <f t="shared" si="12"/>
        <v>270</v>
      </c>
      <c r="K98" s="99">
        <f t="shared" si="12"/>
        <v>11912</v>
      </c>
      <c r="L98" s="99">
        <f t="shared" si="12"/>
        <v>12182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25.5">
      <c r="A99" s="28" t="s">
        <v>9</v>
      </c>
      <c r="B99" s="3">
        <v>61</v>
      </c>
      <c r="C99" s="51" t="s">
        <v>197</v>
      </c>
      <c r="D99" s="99">
        <f>D98+D91+D84+D77</f>
        <v>21653</v>
      </c>
      <c r="E99" s="99">
        <f aca="true" t="shared" si="13" ref="E99:L99">E98+E91+E84+E77</f>
        <v>53691</v>
      </c>
      <c r="F99" s="99">
        <f t="shared" si="13"/>
        <v>18273</v>
      </c>
      <c r="G99" s="99">
        <f t="shared" si="13"/>
        <v>56362</v>
      </c>
      <c r="H99" s="99">
        <f t="shared" si="13"/>
        <v>21273</v>
      </c>
      <c r="I99" s="99">
        <f t="shared" si="13"/>
        <v>56362</v>
      </c>
      <c r="J99" s="99">
        <f t="shared" si="13"/>
        <v>13377</v>
      </c>
      <c r="K99" s="99">
        <f t="shared" si="13"/>
        <v>66227</v>
      </c>
      <c r="L99" s="99">
        <f t="shared" si="13"/>
        <v>79604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4.25" customHeight="1">
      <c r="A100" s="28" t="s">
        <v>9</v>
      </c>
      <c r="B100" s="30">
        <v>80.001</v>
      </c>
      <c r="C100" s="56" t="s">
        <v>29</v>
      </c>
      <c r="D100" s="99">
        <f>+D99</f>
        <v>21653</v>
      </c>
      <c r="E100" s="99">
        <f aca="true" t="shared" si="14" ref="E100:L100">+E99</f>
        <v>53691</v>
      </c>
      <c r="F100" s="99">
        <f>+F99</f>
        <v>18273</v>
      </c>
      <c r="G100" s="99">
        <f>+G99</f>
        <v>56362</v>
      </c>
      <c r="H100" s="99">
        <f t="shared" si="14"/>
        <v>21273</v>
      </c>
      <c r="I100" s="99">
        <f t="shared" si="14"/>
        <v>56362</v>
      </c>
      <c r="J100" s="99">
        <f t="shared" si="14"/>
        <v>13377</v>
      </c>
      <c r="K100" s="99">
        <f t="shared" si="14"/>
        <v>66227</v>
      </c>
      <c r="L100" s="99">
        <f t="shared" si="14"/>
        <v>79604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2.75" customHeight="1">
      <c r="A101" s="28"/>
      <c r="B101" s="30"/>
      <c r="C101" s="56"/>
      <c r="D101" s="84"/>
      <c r="E101" s="84"/>
      <c r="F101" s="84"/>
      <c r="G101" s="84"/>
      <c r="H101" s="120"/>
      <c r="I101" s="120"/>
      <c r="J101" s="84"/>
      <c r="K101" s="84"/>
      <c r="L101" s="84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2:40" ht="14.25" customHeight="1">
      <c r="B102" s="33">
        <v>80.004</v>
      </c>
      <c r="C102" s="47" t="s">
        <v>47</v>
      </c>
      <c r="D102" s="81"/>
      <c r="E102" s="81"/>
      <c r="F102" s="81"/>
      <c r="G102" s="81"/>
      <c r="H102" s="121"/>
      <c r="I102" s="121"/>
      <c r="J102" s="81"/>
      <c r="K102" s="81"/>
      <c r="L102" s="81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2:40" ht="14.25" customHeight="1">
      <c r="B103" s="79" t="s">
        <v>160</v>
      </c>
      <c r="C103" s="48" t="s">
        <v>21</v>
      </c>
      <c r="D103" s="81"/>
      <c r="E103" s="81"/>
      <c r="F103" s="81"/>
      <c r="G103" s="81"/>
      <c r="H103" s="121"/>
      <c r="I103" s="121"/>
      <c r="J103" s="81"/>
      <c r="K103" s="81"/>
      <c r="L103" s="81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2:40" ht="14.25" customHeight="1">
      <c r="B104" s="49">
        <v>45</v>
      </c>
      <c r="C104" s="48" t="s">
        <v>22</v>
      </c>
      <c r="D104" s="81"/>
      <c r="E104" s="81"/>
      <c r="F104" s="81"/>
      <c r="G104" s="81"/>
      <c r="H104" s="121"/>
      <c r="I104" s="121"/>
      <c r="J104" s="81"/>
      <c r="K104" s="81"/>
      <c r="L104" s="81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2:40" ht="14.25" customHeight="1">
      <c r="B105" s="2" t="s">
        <v>48</v>
      </c>
      <c r="C105" s="48" t="s">
        <v>49</v>
      </c>
      <c r="D105" s="27">
        <v>359</v>
      </c>
      <c r="E105" s="94">
        <v>0</v>
      </c>
      <c r="F105" s="27">
        <v>1</v>
      </c>
      <c r="G105" s="94">
        <v>0</v>
      </c>
      <c r="H105" s="27">
        <v>600</v>
      </c>
      <c r="I105" s="94">
        <v>0</v>
      </c>
      <c r="J105" s="27">
        <v>2000</v>
      </c>
      <c r="K105" s="94">
        <v>0</v>
      </c>
      <c r="L105" s="27">
        <f>SUM(J105:K105)</f>
        <v>2000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4.25" customHeight="1">
      <c r="A106" s="28" t="s">
        <v>9</v>
      </c>
      <c r="B106" s="49">
        <v>45</v>
      </c>
      <c r="C106" s="51" t="s">
        <v>22</v>
      </c>
      <c r="D106" s="99">
        <f aca="true" t="shared" si="15" ref="D106:L106">SUM(D105:D105)</f>
        <v>359</v>
      </c>
      <c r="E106" s="96">
        <f t="shared" si="15"/>
        <v>0</v>
      </c>
      <c r="F106" s="99">
        <f t="shared" si="15"/>
        <v>1</v>
      </c>
      <c r="G106" s="96">
        <f t="shared" si="15"/>
        <v>0</v>
      </c>
      <c r="H106" s="99">
        <f t="shared" si="15"/>
        <v>600</v>
      </c>
      <c r="I106" s="96">
        <f t="shared" si="15"/>
        <v>0</v>
      </c>
      <c r="J106" s="99">
        <f t="shared" si="15"/>
        <v>2000</v>
      </c>
      <c r="K106" s="96">
        <f t="shared" si="15"/>
        <v>0</v>
      </c>
      <c r="L106" s="99">
        <f t="shared" si="15"/>
        <v>2000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4.25" customHeight="1">
      <c r="A107" s="28" t="s">
        <v>9</v>
      </c>
      <c r="B107" s="79" t="s">
        <v>160</v>
      </c>
      <c r="C107" s="51" t="s">
        <v>21</v>
      </c>
      <c r="D107" s="99">
        <f aca="true" t="shared" si="16" ref="D107:L108">D106</f>
        <v>359</v>
      </c>
      <c r="E107" s="96">
        <f t="shared" si="16"/>
        <v>0</v>
      </c>
      <c r="F107" s="99">
        <f>F106</f>
        <v>1</v>
      </c>
      <c r="G107" s="96">
        <f>G106</f>
        <v>0</v>
      </c>
      <c r="H107" s="99">
        <f t="shared" si="16"/>
        <v>600</v>
      </c>
      <c r="I107" s="96">
        <f t="shared" si="16"/>
        <v>0</v>
      </c>
      <c r="J107" s="99">
        <f t="shared" si="16"/>
        <v>2000</v>
      </c>
      <c r="K107" s="96">
        <f t="shared" si="16"/>
        <v>0</v>
      </c>
      <c r="L107" s="99">
        <f t="shared" si="16"/>
        <v>2000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4.25" customHeight="1">
      <c r="A108" s="28" t="s">
        <v>9</v>
      </c>
      <c r="B108" s="30">
        <v>80.004</v>
      </c>
      <c r="C108" s="56" t="s">
        <v>47</v>
      </c>
      <c r="D108" s="99">
        <f t="shared" si="16"/>
        <v>359</v>
      </c>
      <c r="E108" s="96">
        <f t="shared" si="16"/>
        <v>0</v>
      </c>
      <c r="F108" s="99">
        <f>F107</f>
        <v>1</v>
      </c>
      <c r="G108" s="96">
        <f>G107</f>
        <v>0</v>
      </c>
      <c r="H108" s="99">
        <f t="shared" si="16"/>
        <v>600</v>
      </c>
      <c r="I108" s="96">
        <f t="shared" si="16"/>
        <v>0</v>
      </c>
      <c r="J108" s="99">
        <f t="shared" si="16"/>
        <v>2000</v>
      </c>
      <c r="K108" s="96">
        <f t="shared" si="16"/>
        <v>0</v>
      </c>
      <c r="L108" s="99">
        <f t="shared" si="16"/>
        <v>2000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2.75">
      <c r="A109" s="28"/>
      <c r="B109" s="30"/>
      <c r="C109" s="56"/>
      <c r="D109" s="84"/>
      <c r="E109" s="84"/>
      <c r="F109" s="84"/>
      <c r="G109" s="50"/>
      <c r="H109" s="92"/>
      <c r="I109" s="92"/>
      <c r="J109" s="92"/>
      <c r="K109" s="92"/>
      <c r="L109" s="9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4.25" customHeight="1">
      <c r="A110" s="28"/>
      <c r="B110" s="30">
        <v>80.103</v>
      </c>
      <c r="C110" s="56" t="s">
        <v>52</v>
      </c>
      <c r="D110" s="81"/>
      <c r="E110" s="81"/>
      <c r="F110" s="81"/>
      <c r="G110" s="81"/>
      <c r="H110" s="121"/>
      <c r="I110" s="121"/>
      <c r="J110" s="81"/>
      <c r="K110" s="81"/>
      <c r="L110" s="8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4.25" customHeight="1">
      <c r="A111" s="28"/>
      <c r="B111" s="79" t="s">
        <v>160</v>
      </c>
      <c r="C111" s="51" t="s">
        <v>21</v>
      </c>
      <c r="D111" s="81"/>
      <c r="E111" s="81"/>
      <c r="F111" s="81"/>
      <c r="G111" s="81"/>
      <c r="H111" s="121"/>
      <c r="I111" s="121"/>
      <c r="J111" s="81"/>
      <c r="K111" s="81"/>
      <c r="L111" s="81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2:40" ht="12.75">
      <c r="B112" s="49">
        <v>45</v>
      </c>
      <c r="C112" s="48" t="s">
        <v>22</v>
      </c>
      <c r="D112" s="81"/>
      <c r="E112" s="81"/>
      <c r="F112" s="81"/>
      <c r="G112" s="81"/>
      <c r="H112" s="121"/>
      <c r="I112" s="121"/>
      <c r="J112" s="81"/>
      <c r="K112" s="81"/>
      <c r="L112" s="81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2.75">
      <c r="A113" s="28"/>
      <c r="B113" s="3" t="s">
        <v>53</v>
      </c>
      <c r="C113" s="51" t="s">
        <v>52</v>
      </c>
      <c r="D113" s="92">
        <v>0</v>
      </c>
      <c r="E113" s="50">
        <v>569</v>
      </c>
      <c r="F113" s="92">
        <v>0</v>
      </c>
      <c r="G113" s="50">
        <v>585</v>
      </c>
      <c r="H113" s="92">
        <v>0</v>
      </c>
      <c r="I113" s="50">
        <v>585</v>
      </c>
      <c r="J113" s="92">
        <v>0</v>
      </c>
      <c r="K113" s="50">
        <v>632</v>
      </c>
      <c r="L113" s="50">
        <f>SUM(J113:K113)</f>
        <v>632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2.75">
      <c r="A114" s="28" t="s">
        <v>9</v>
      </c>
      <c r="B114" s="79" t="s">
        <v>160</v>
      </c>
      <c r="C114" s="51" t="s">
        <v>21</v>
      </c>
      <c r="D114" s="96">
        <f aca="true" t="shared" si="17" ref="D114:L115">D113</f>
        <v>0</v>
      </c>
      <c r="E114" s="99">
        <f t="shared" si="17"/>
        <v>569</v>
      </c>
      <c r="F114" s="96">
        <f>F113</f>
        <v>0</v>
      </c>
      <c r="G114" s="99">
        <f>G113</f>
        <v>585</v>
      </c>
      <c r="H114" s="96">
        <f t="shared" si="17"/>
        <v>0</v>
      </c>
      <c r="I114" s="99">
        <f t="shared" si="17"/>
        <v>585</v>
      </c>
      <c r="J114" s="96">
        <f t="shared" si="17"/>
        <v>0</v>
      </c>
      <c r="K114" s="99">
        <f t="shared" si="17"/>
        <v>632</v>
      </c>
      <c r="L114" s="99">
        <f t="shared" si="17"/>
        <v>632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2.75">
      <c r="A115" s="28" t="s">
        <v>9</v>
      </c>
      <c r="B115" s="30">
        <v>80.103</v>
      </c>
      <c r="C115" s="56" t="s">
        <v>52</v>
      </c>
      <c r="D115" s="96">
        <f t="shared" si="17"/>
        <v>0</v>
      </c>
      <c r="E115" s="99">
        <f t="shared" si="17"/>
        <v>569</v>
      </c>
      <c r="F115" s="96">
        <f>F114</f>
        <v>0</v>
      </c>
      <c r="G115" s="99">
        <f>G114</f>
        <v>585</v>
      </c>
      <c r="H115" s="96">
        <f t="shared" si="17"/>
        <v>0</v>
      </c>
      <c r="I115" s="99">
        <f t="shared" si="17"/>
        <v>585</v>
      </c>
      <c r="J115" s="96">
        <f t="shared" si="17"/>
        <v>0</v>
      </c>
      <c r="K115" s="99">
        <f t="shared" si="17"/>
        <v>632</v>
      </c>
      <c r="L115" s="99">
        <f t="shared" si="17"/>
        <v>632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2.75">
      <c r="A116" s="28"/>
      <c r="B116" s="30"/>
      <c r="C116" s="56"/>
      <c r="D116" s="85"/>
      <c r="E116" s="85"/>
      <c r="F116" s="85"/>
      <c r="G116" s="85"/>
      <c r="H116" s="122"/>
      <c r="I116" s="122"/>
      <c r="J116" s="85"/>
      <c r="K116" s="85"/>
      <c r="L116" s="85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2.75">
      <c r="A117" s="28"/>
      <c r="B117" s="30">
        <v>80.104</v>
      </c>
      <c r="C117" s="56" t="s">
        <v>54</v>
      </c>
      <c r="D117" s="84"/>
      <c r="E117" s="84"/>
      <c r="F117" s="84"/>
      <c r="G117" s="84"/>
      <c r="H117" s="120"/>
      <c r="I117" s="120"/>
      <c r="J117" s="84"/>
      <c r="K117" s="84"/>
      <c r="L117" s="84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2:40" ht="25.5">
      <c r="B118" s="2">
        <v>62</v>
      </c>
      <c r="C118" s="51" t="s">
        <v>176</v>
      </c>
      <c r="D118" s="84"/>
      <c r="E118" s="84"/>
      <c r="F118" s="84"/>
      <c r="G118" s="84"/>
      <c r="H118" s="120"/>
      <c r="I118" s="120"/>
      <c r="J118" s="84"/>
      <c r="K118" s="84"/>
      <c r="L118" s="84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2:40" ht="12.75">
      <c r="B119" s="49">
        <v>45</v>
      </c>
      <c r="C119" s="48" t="s">
        <v>22</v>
      </c>
      <c r="D119" s="84"/>
      <c r="E119" s="84"/>
      <c r="F119" s="84"/>
      <c r="G119" s="84"/>
      <c r="H119" s="120"/>
      <c r="I119" s="120"/>
      <c r="J119" s="84"/>
      <c r="K119" s="84"/>
      <c r="L119" s="84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2:40" ht="12.75">
      <c r="B120" s="2" t="s">
        <v>55</v>
      </c>
      <c r="C120" s="51" t="s">
        <v>56</v>
      </c>
      <c r="D120" s="92">
        <v>0</v>
      </c>
      <c r="E120" s="50">
        <v>541</v>
      </c>
      <c r="F120" s="92">
        <v>0</v>
      </c>
      <c r="G120" s="50">
        <v>700</v>
      </c>
      <c r="H120" s="92">
        <v>0</v>
      </c>
      <c r="I120" s="50">
        <v>700</v>
      </c>
      <c r="J120" s="92">
        <v>0</v>
      </c>
      <c r="K120" s="50">
        <v>756</v>
      </c>
      <c r="L120" s="50">
        <f>SUM(J120:K120)</f>
        <v>756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25.5">
      <c r="A121" s="28" t="s">
        <v>9</v>
      </c>
      <c r="B121" s="3">
        <v>62</v>
      </c>
      <c r="C121" s="51" t="s">
        <v>177</v>
      </c>
      <c r="D121" s="96">
        <f aca="true" t="shared" si="18" ref="D121:L122">D120</f>
        <v>0</v>
      </c>
      <c r="E121" s="99">
        <f t="shared" si="18"/>
        <v>541</v>
      </c>
      <c r="F121" s="96">
        <f>F120</f>
        <v>0</v>
      </c>
      <c r="G121" s="99">
        <f>G120</f>
        <v>700</v>
      </c>
      <c r="H121" s="96">
        <f t="shared" si="18"/>
        <v>0</v>
      </c>
      <c r="I121" s="99">
        <f t="shared" si="18"/>
        <v>700</v>
      </c>
      <c r="J121" s="96">
        <f t="shared" si="18"/>
        <v>0</v>
      </c>
      <c r="K121" s="99">
        <f t="shared" si="18"/>
        <v>756</v>
      </c>
      <c r="L121" s="99">
        <f t="shared" si="18"/>
        <v>756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2.75">
      <c r="A122" s="52" t="s">
        <v>9</v>
      </c>
      <c r="B122" s="64">
        <v>80.104</v>
      </c>
      <c r="C122" s="65" t="s">
        <v>54</v>
      </c>
      <c r="D122" s="96">
        <f t="shared" si="18"/>
        <v>0</v>
      </c>
      <c r="E122" s="99">
        <f t="shared" si="18"/>
        <v>541</v>
      </c>
      <c r="F122" s="96">
        <f>F121</f>
        <v>0</v>
      </c>
      <c r="G122" s="99">
        <f>G121</f>
        <v>700</v>
      </c>
      <c r="H122" s="96">
        <f t="shared" si="18"/>
        <v>0</v>
      </c>
      <c r="I122" s="99">
        <f t="shared" si="18"/>
        <v>700</v>
      </c>
      <c r="J122" s="96">
        <f t="shared" si="18"/>
        <v>0</v>
      </c>
      <c r="K122" s="99">
        <f t="shared" si="18"/>
        <v>756</v>
      </c>
      <c r="L122" s="99">
        <f t="shared" si="18"/>
        <v>756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0.75" customHeight="1">
      <c r="A123" s="28"/>
      <c r="B123" s="30"/>
      <c r="C123" s="56"/>
      <c r="D123" s="50"/>
      <c r="E123" s="84"/>
      <c r="F123" s="50"/>
      <c r="G123" s="84"/>
      <c r="H123" s="113"/>
      <c r="I123" s="120"/>
      <c r="J123" s="50"/>
      <c r="K123" s="84"/>
      <c r="L123" s="84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2:40" ht="13.5" customHeight="1">
      <c r="B124" s="33">
        <v>80.799</v>
      </c>
      <c r="C124" s="47" t="s">
        <v>57</v>
      </c>
      <c r="D124" s="81"/>
      <c r="E124" s="81"/>
      <c r="F124" s="81"/>
      <c r="G124" s="81"/>
      <c r="H124" s="121"/>
      <c r="I124" s="121"/>
      <c r="J124" s="81"/>
      <c r="K124" s="81"/>
      <c r="L124" s="81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2:40" ht="13.5" customHeight="1">
      <c r="B125" s="79" t="s">
        <v>160</v>
      </c>
      <c r="C125" s="48" t="s">
        <v>21</v>
      </c>
      <c r="D125" s="81"/>
      <c r="E125" s="81"/>
      <c r="F125" s="81"/>
      <c r="G125" s="81"/>
      <c r="H125" s="121"/>
      <c r="I125" s="121"/>
      <c r="J125" s="81"/>
      <c r="K125" s="81"/>
      <c r="L125" s="81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2:40" ht="13.5" customHeight="1">
      <c r="B126" s="2" t="s">
        <v>58</v>
      </c>
      <c r="C126" s="48" t="s">
        <v>57</v>
      </c>
      <c r="D126" s="27">
        <v>214</v>
      </c>
      <c r="E126" s="94">
        <v>0</v>
      </c>
      <c r="F126" s="27">
        <v>5000</v>
      </c>
      <c r="G126" s="94">
        <v>0</v>
      </c>
      <c r="H126" s="27">
        <v>5000</v>
      </c>
      <c r="I126" s="94">
        <v>0</v>
      </c>
      <c r="J126" s="27">
        <v>5000</v>
      </c>
      <c r="K126" s="94">
        <v>0</v>
      </c>
      <c r="L126" s="27">
        <f>SUM(J126:K126)</f>
        <v>5000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3.5" customHeight="1">
      <c r="A127" s="35" t="s">
        <v>9</v>
      </c>
      <c r="B127" s="79" t="s">
        <v>160</v>
      </c>
      <c r="C127" s="48" t="s">
        <v>21</v>
      </c>
      <c r="D127" s="99">
        <f aca="true" t="shared" si="19" ref="D127:L128">D126</f>
        <v>214</v>
      </c>
      <c r="E127" s="96">
        <f t="shared" si="19"/>
        <v>0</v>
      </c>
      <c r="F127" s="99">
        <f>F126</f>
        <v>5000</v>
      </c>
      <c r="G127" s="96">
        <f>G126</f>
        <v>0</v>
      </c>
      <c r="H127" s="99">
        <f t="shared" si="19"/>
        <v>5000</v>
      </c>
      <c r="I127" s="96">
        <f t="shared" si="19"/>
        <v>0</v>
      </c>
      <c r="J127" s="99">
        <f t="shared" si="19"/>
        <v>5000</v>
      </c>
      <c r="K127" s="96">
        <f t="shared" si="19"/>
        <v>0</v>
      </c>
      <c r="L127" s="99">
        <f t="shared" si="19"/>
        <v>5000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3.5" customHeight="1">
      <c r="A128" s="28" t="s">
        <v>9</v>
      </c>
      <c r="B128" s="30">
        <v>80.799</v>
      </c>
      <c r="C128" s="56" t="s">
        <v>57</v>
      </c>
      <c r="D128" s="99">
        <f t="shared" si="19"/>
        <v>214</v>
      </c>
      <c r="E128" s="96">
        <f t="shared" si="19"/>
        <v>0</v>
      </c>
      <c r="F128" s="99">
        <f>F127</f>
        <v>5000</v>
      </c>
      <c r="G128" s="96">
        <f>G127</f>
        <v>0</v>
      </c>
      <c r="H128" s="99">
        <f t="shared" si="19"/>
        <v>5000</v>
      </c>
      <c r="I128" s="96">
        <f t="shared" si="19"/>
        <v>0</v>
      </c>
      <c r="J128" s="99">
        <f t="shared" si="19"/>
        <v>5000</v>
      </c>
      <c r="K128" s="96">
        <f t="shared" si="19"/>
        <v>0</v>
      </c>
      <c r="L128" s="99">
        <f t="shared" si="19"/>
        <v>5000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3.5" customHeight="1">
      <c r="A129" s="28" t="s">
        <v>9</v>
      </c>
      <c r="B129" s="3">
        <v>80</v>
      </c>
      <c r="C129" s="51" t="s">
        <v>28</v>
      </c>
      <c r="D129" s="99">
        <f aca="true" t="shared" si="20" ref="D129:L129">D128+D122+D115+D108+D100</f>
        <v>22226</v>
      </c>
      <c r="E129" s="99">
        <f t="shared" si="20"/>
        <v>54801</v>
      </c>
      <c r="F129" s="99">
        <f t="shared" si="20"/>
        <v>23274</v>
      </c>
      <c r="G129" s="99">
        <f t="shared" si="20"/>
        <v>57647</v>
      </c>
      <c r="H129" s="99">
        <f t="shared" si="20"/>
        <v>26873</v>
      </c>
      <c r="I129" s="99">
        <f t="shared" si="20"/>
        <v>57647</v>
      </c>
      <c r="J129" s="99">
        <f t="shared" si="20"/>
        <v>20377</v>
      </c>
      <c r="K129" s="99">
        <f t="shared" si="20"/>
        <v>67615</v>
      </c>
      <c r="L129" s="99">
        <f t="shared" si="20"/>
        <v>87992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3.5" customHeight="1">
      <c r="A130" s="28" t="s">
        <v>9</v>
      </c>
      <c r="B130" s="30">
        <v>2059</v>
      </c>
      <c r="C130" s="56" t="s">
        <v>1</v>
      </c>
      <c r="D130" s="55">
        <f aca="true" t="shared" si="21" ref="D130:L130">D129+D66</f>
        <v>22226</v>
      </c>
      <c r="E130" s="55">
        <f t="shared" si="21"/>
        <v>74670</v>
      </c>
      <c r="F130" s="55">
        <f t="shared" si="21"/>
        <v>36774</v>
      </c>
      <c r="G130" s="55">
        <f t="shared" si="21"/>
        <v>78854</v>
      </c>
      <c r="H130" s="55">
        <f t="shared" si="21"/>
        <v>56847</v>
      </c>
      <c r="I130" s="55">
        <f t="shared" si="21"/>
        <v>80353</v>
      </c>
      <c r="J130" s="55">
        <f t="shared" si="21"/>
        <v>25142</v>
      </c>
      <c r="K130" s="55">
        <f t="shared" si="21"/>
        <v>95470</v>
      </c>
      <c r="L130" s="55">
        <f t="shared" si="21"/>
        <v>120612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3.5" customHeight="1">
      <c r="A131" s="28"/>
      <c r="B131" s="30"/>
      <c r="C131" s="51"/>
      <c r="D131" s="84"/>
      <c r="E131" s="84"/>
      <c r="F131" s="84"/>
      <c r="G131" s="84"/>
      <c r="H131" s="120"/>
      <c r="I131" s="120"/>
      <c r="J131" s="84"/>
      <c r="K131" s="84"/>
      <c r="L131" s="84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2:40" ht="13.5" customHeight="1">
      <c r="B132" s="33">
        <v>2216</v>
      </c>
      <c r="C132" s="47" t="s">
        <v>3</v>
      </c>
      <c r="D132" s="84"/>
      <c r="E132" s="84"/>
      <c r="F132" s="84"/>
      <c r="G132" s="84"/>
      <c r="H132" s="120"/>
      <c r="I132" s="120"/>
      <c r="J132" s="84"/>
      <c r="K132" s="84"/>
      <c r="L132" s="8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3.5" customHeight="1">
      <c r="A133" s="46"/>
      <c r="B133" s="66">
        <v>5</v>
      </c>
      <c r="C133" s="67" t="s">
        <v>60</v>
      </c>
      <c r="D133" s="81"/>
      <c r="E133" s="81"/>
      <c r="F133" s="81"/>
      <c r="G133" s="81"/>
      <c r="H133" s="121"/>
      <c r="I133" s="121"/>
      <c r="J133" s="81"/>
      <c r="K133" s="81"/>
      <c r="L133" s="81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3.5" customHeight="1">
      <c r="A134" s="46"/>
      <c r="B134" s="68">
        <v>5.053</v>
      </c>
      <c r="C134" s="69" t="s">
        <v>20</v>
      </c>
      <c r="D134" s="81"/>
      <c r="E134" s="81"/>
      <c r="F134" s="81"/>
      <c r="G134" s="81"/>
      <c r="H134" s="121"/>
      <c r="I134" s="121"/>
      <c r="J134" s="81"/>
      <c r="K134" s="81"/>
      <c r="L134" s="81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3.5" customHeight="1">
      <c r="A135" s="46"/>
      <c r="B135" s="49">
        <v>60</v>
      </c>
      <c r="C135" s="48" t="s">
        <v>102</v>
      </c>
      <c r="D135" s="81"/>
      <c r="E135" s="81"/>
      <c r="F135" s="81"/>
      <c r="G135" s="81"/>
      <c r="H135" s="121"/>
      <c r="I135" s="121"/>
      <c r="J135" s="81"/>
      <c r="K135" s="81"/>
      <c r="L135" s="81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25.5">
      <c r="A136" s="57"/>
      <c r="B136" s="3">
        <v>71</v>
      </c>
      <c r="C136" s="51" t="s">
        <v>171</v>
      </c>
      <c r="D136" s="84"/>
      <c r="E136" s="84"/>
      <c r="F136" s="84"/>
      <c r="G136" s="84"/>
      <c r="H136" s="120"/>
      <c r="I136" s="120"/>
      <c r="J136" s="84"/>
      <c r="K136" s="84"/>
      <c r="L136" s="84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3.5" customHeight="1">
      <c r="A137" s="57"/>
      <c r="B137" s="49" t="s">
        <v>103</v>
      </c>
      <c r="C137" s="51" t="s">
        <v>32</v>
      </c>
      <c r="D137" s="50">
        <v>14837</v>
      </c>
      <c r="E137" s="50">
        <v>5617</v>
      </c>
      <c r="F137" s="92">
        <v>0</v>
      </c>
      <c r="G137" s="50">
        <v>4924</v>
      </c>
      <c r="H137" s="92">
        <v>0</v>
      </c>
      <c r="I137" s="50">
        <v>4924</v>
      </c>
      <c r="J137" s="50">
        <v>12200</v>
      </c>
      <c r="K137" s="50">
        <v>5876</v>
      </c>
      <c r="L137" s="50">
        <f>SUM(J137:K137)</f>
        <v>18076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25.5">
      <c r="A138" s="57"/>
      <c r="B138" s="3">
        <v>72</v>
      </c>
      <c r="C138" s="51" t="s">
        <v>172</v>
      </c>
      <c r="D138" s="84"/>
      <c r="E138" s="84"/>
      <c r="F138" s="84"/>
      <c r="G138" s="84"/>
      <c r="H138" s="120"/>
      <c r="I138" s="120"/>
      <c r="J138" s="84"/>
      <c r="K138" s="84"/>
      <c r="L138" s="84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3.5" customHeight="1">
      <c r="A139" s="57"/>
      <c r="B139" s="49" t="s">
        <v>104</v>
      </c>
      <c r="C139" s="51" t="s">
        <v>32</v>
      </c>
      <c r="D139" s="50">
        <v>3737</v>
      </c>
      <c r="E139" s="50">
        <v>1235</v>
      </c>
      <c r="F139" s="92">
        <v>0</v>
      </c>
      <c r="G139" s="50">
        <v>913</v>
      </c>
      <c r="H139" s="92">
        <v>0</v>
      </c>
      <c r="I139" s="50">
        <v>913</v>
      </c>
      <c r="J139" s="50">
        <v>1000</v>
      </c>
      <c r="K139" s="50">
        <v>1033</v>
      </c>
      <c r="L139" s="50">
        <f>SUM(J139:K139)</f>
        <v>2033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3.5" customHeight="1">
      <c r="A140" s="46"/>
      <c r="B140" s="33"/>
      <c r="C140" s="48"/>
      <c r="D140" s="81"/>
      <c r="E140" s="81"/>
      <c r="F140" s="81"/>
      <c r="G140" s="81"/>
      <c r="H140" s="121"/>
      <c r="I140" s="121"/>
      <c r="J140" s="81"/>
      <c r="K140" s="81"/>
      <c r="L140" s="81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25.5">
      <c r="A141" s="57"/>
      <c r="B141" s="3">
        <v>73</v>
      </c>
      <c r="C141" s="51" t="s">
        <v>173</v>
      </c>
      <c r="D141" s="84"/>
      <c r="E141" s="84"/>
      <c r="F141" s="84"/>
      <c r="G141" s="84"/>
      <c r="H141" s="120"/>
      <c r="I141" s="120"/>
      <c r="J141" s="84"/>
      <c r="K141" s="84"/>
      <c r="L141" s="84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3.5" customHeight="1">
      <c r="A142" s="57"/>
      <c r="B142" s="49" t="s">
        <v>105</v>
      </c>
      <c r="C142" s="51" t="s">
        <v>32</v>
      </c>
      <c r="D142" s="50">
        <v>2700</v>
      </c>
      <c r="E142" s="50">
        <v>520</v>
      </c>
      <c r="F142" s="92">
        <v>0</v>
      </c>
      <c r="G142" s="50">
        <v>214</v>
      </c>
      <c r="H142" s="92">
        <v>0</v>
      </c>
      <c r="I142" s="50">
        <v>214</v>
      </c>
      <c r="J142" s="50">
        <v>800</v>
      </c>
      <c r="K142" s="50">
        <v>214</v>
      </c>
      <c r="L142" s="50">
        <f>SUM(J142:K142)</f>
        <v>1014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3.5" customHeight="1">
      <c r="A143" s="46"/>
      <c r="B143" s="33"/>
      <c r="C143" s="48"/>
      <c r="D143" s="81"/>
      <c r="E143" s="81"/>
      <c r="F143" s="81"/>
      <c r="G143" s="81"/>
      <c r="H143" s="121"/>
      <c r="I143" s="121"/>
      <c r="J143" s="81"/>
      <c r="K143" s="81"/>
      <c r="L143" s="81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25.5">
      <c r="A144" s="46"/>
      <c r="B144" s="2">
        <v>74</v>
      </c>
      <c r="C144" s="51" t="s">
        <v>174</v>
      </c>
      <c r="D144" s="81"/>
      <c r="E144" s="81"/>
      <c r="F144" s="81"/>
      <c r="G144" s="81"/>
      <c r="H144" s="121"/>
      <c r="I144" s="121"/>
      <c r="J144" s="81"/>
      <c r="K144" s="81"/>
      <c r="L144" s="81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3.5" customHeight="1">
      <c r="A145" s="46"/>
      <c r="B145" s="49" t="s">
        <v>106</v>
      </c>
      <c r="C145" s="48" t="s">
        <v>32</v>
      </c>
      <c r="D145" s="27">
        <v>5615</v>
      </c>
      <c r="E145" s="27">
        <v>2210</v>
      </c>
      <c r="F145" s="94">
        <v>0</v>
      </c>
      <c r="G145" s="27">
        <v>2146</v>
      </c>
      <c r="H145" s="94">
        <v>0</v>
      </c>
      <c r="I145" s="27">
        <v>2146</v>
      </c>
      <c r="J145" s="27">
        <v>1239</v>
      </c>
      <c r="K145" s="27">
        <v>2970</v>
      </c>
      <c r="L145" s="27">
        <f>SUM(J145:K145)</f>
        <v>4209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3.5" customHeight="1">
      <c r="A146" s="57" t="s">
        <v>9</v>
      </c>
      <c r="B146" s="49">
        <v>60</v>
      </c>
      <c r="C146" s="51" t="s">
        <v>102</v>
      </c>
      <c r="D146" s="99">
        <f aca="true" t="shared" si="22" ref="D146:L146">SUM(D137:D145)</f>
        <v>26889</v>
      </c>
      <c r="E146" s="99">
        <f>SUM(E137:E145)</f>
        <v>9582</v>
      </c>
      <c r="F146" s="96">
        <f>SUM(F137:F145)</f>
        <v>0</v>
      </c>
      <c r="G146" s="99">
        <f>SUM(G137:G145)</f>
        <v>8197</v>
      </c>
      <c r="H146" s="96">
        <f t="shared" si="22"/>
        <v>0</v>
      </c>
      <c r="I146" s="99">
        <f t="shared" si="22"/>
        <v>8197</v>
      </c>
      <c r="J146" s="99">
        <f t="shared" si="22"/>
        <v>15239</v>
      </c>
      <c r="K146" s="99">
        <f t="shared" si="22"/>
        <v>10093</v>
      </c>
      <c r="L146" s="99">
        <f t="shared" si="22"/>
        <v>25332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3.5" customHeight="1">
      <c r="A147" s="46"/>
      <c r="B147" s="33"/>
      <c r="C147" s="48"/>
      <c r="D147" s="81"/>
      <c r="E147" s="81"/>
      <c r="F147" s="81"/>
      <c r="G147" s="81"/>
      <c r="H147" s="121"/>
      <c r="I147" s="121"/>
      <c r="J147" s="81"/>
      <c r="K147" s="81"/>
      <c r="L147" s="81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3.5" customHeight="1">
      <c r="A148" s="46"/>
      <c r="B148" s="49">
        <v>61</v>
      </c>
      <c r="C148" s="48" t="s">
        <v>101</v>
      </c>
      <c r="D148" s="81"/>
      <c r="E148" s="81"/>
      <c r="F148" s="81"/>
      <c r="G148" s="81"/>
      <c r="H148" s="121"/>
      <c r="I148" s="121"/>
      <c r="J148" s="81"/>
      <c r="K148" s="81"/>
      <c r="L148" s="81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25.5">
      <c r="A149" s="46"/>
      <c r="B149" s="2">
        <v>71</v>
      </c>
      <c r="C149" s="51" t="s">
        <v>171</v>
      </c>
      <c r="D149" s="81"/>
      <c r="E149" s="81"/>
      <c r="F149" s="81"/>
      <c r="G149" s="81"/>
      <c r="H149" s="121"/>
      <c r="I149" s="121"/>
      <c r="J149" s="81"/>
      <c r="K149" s="81"/>
      <c r="L149" s="81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3.5" customHeight="1">
      <c r="A150" s="57"/>
      <c r="B150" s="49" t="s">
        <v>108</v>
      </c>
      <c r="C150" s="51" t="s">
        <v>62</v>
      </c>
      <c r="D150" s="92">
        <v>0</v>
      </c>
      <c r="E150" s="50">
        <v>1079</v>
      </c>
      <c r="F150" s="92">
        <v>0</v>
      </c>
      <c r="G150" s="50">
        <v>1240</v>
      </c>
      <c r="H150" s="92">
        <v>0</v>
      </c>
      <c r="I150" s="50">
        <v>1240</v>
      </c>
      <c r="J150" s="92">
        <v>0</v>
      </c>
      <c r="K150" s="50">
        <v>1339</v>
      </c>
      <c r="L150" s="50">
        <f>SUM(J150:K150)</f>
        <v>1339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3.5" customHeight="1">
      <c r="A151" s="58"/>
      <c r="B151" s="53" t="s">
        <v>115</v>
      </c>
      <c r="C151" s="54" t="s">
        <v>113</v>
      </c>
      <c r="D151" s="93">
        <v>0</v>
      </c>
      <c r="E151" s="55">
        <v>6087</v>
      </c>
      <c r="F151" s="93">
        <v>0</v>
      </c>
      <c r="G151" s="55">
        <v>6500</v>
      </c>
      <c r="H151" s="93">
        <v>0</v>
      </c>
      <c r="I151" s="55">
        <v>6500</v>
      </c>
      <c r="J151" s="93">
        <v>0</v>
      </c>
      <c r="K151" s="55">
        <v>6500</v>
      </c>
      <c r="L151" s="55">
        <f>SUM(J151:K151)</f>
        <v>6500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25.5">
      <c r="A152" s="57" t="s">
        <v>9</v>
      </c>
      <c r="B152" s="3">
        <v>71</v>
      </c>
      <c r="C152" s="51" t="s">
        <v>171</v>
      </c>
      <c r="D152" s="93">
        <f aca="true" t="shared" si="23" ref="D152:L152">SUM(D150:D151)</f>
        <v>0</v>
      </c>
      <c r="E152" s="55">
        <f t="shared" si="23"/>
        <v>7166</v>
      </c>
      <c r="F152" s="93">
        <f>SUM(F150:F151)</f>
        <v>0</v>
      </c>
      <c r="G152" s="55">
        <f>SUM(G150:G151)</f>
        <v>7740</v>
      </c>
      <c r="H152" s="93">
        <f t="shared" si="23"/>
        <v>0</v>
      </c>
      <c r="I152" s="55">
        <f t="shared" si="23"/>
        <v>7740</v>
      </c>
      <c r="J152" s="93">
        <f t="shared" si="23"/>
        <v>0</v>
      </c>
      <c r="K152" s="55">
        <f t="shared" si="23"/>
        <v>7839</v>
      </c>
      <c r="L152" s="55">
        <f t="shared" si="23"/>
        <v>7839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0.5" customHeight="1">
      <c r="A153" s="57"/>
      <c r="B153" s="3"/>
      <c r="C153" s="51"/>
      <c r="D153" s="84"/>
      <c r="E153" s="84"/>
      <c r="F153" s="84"/>
      <c r="G153" s="84"/>
      <c r="H153" s="120"/>
      <c r="I153" s="120"/>
      <c r="J153" s="84"/>
      <c r="K153" s="84"/>
      <c r="L153" s="84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25.5">
      <c r="A154" s="46"/>
      <c r="B154" s="2">
        <v>72</v>
      </c>
      <c r="C154" s="51" t="s">
        <v>172</v>
      </c>
      <c r="D154" s="81"/>
      <c r="E154" s="81"/>
      <c r="F154" s="81"/>
      <c r="G154" s="81"/>
      <c r="H154" s="121"/>
      <c r="I154" s="121"/>
      <c r="J154" s="81"/>
      <c r="K154" s="81"/>
      <c r="L154" s="81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2.75">
      <c r="A155" s="46"/>
      <c r="B155" s="49" t="s">
        <v>109</v>
      </c>
      <c r="C155" s="48" t="s">
        <v>62</v>
      </c>
      <c r="D155" s="94">
        <v>0</v>
      </c>
      <c r="E155" s="27">
        <v>359</v>
      </c>
      <c r="F155" s="94">
        <v>0</v>
      </c>
      <c r="G155" s="27">
        <v>410</v>
      </c>
      <c r="H155" s="94">
        <v>0</v>
      </c>
      <c r="I155" s="27">
        <v>410</v>
      </c>
      <c r="J155" s="94">
        <v>0</v>
      </c>
      <c r="K155" s="27">
        <v>443</v>
      </c>
      <c r="L155" s="27">
        <f>SUM(J155:K155)</f>
        <v>443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2.75">
      <c r="A156" s="46"/>
      <c r="B156" s="49" t="s">
        <v>116</v>
      </c>
      <c r="C156" s="48" t="s">
        <v>113</v>
      </c>
      <c r="D156" s="94">
        <v>0</v>
      </c>
      <c r="E156" s="27">
        <v>629</v>
      </c>
      <c r="F156" s="94">
        <v>0</v>
      </c>
      <c r="G156" s="27">
        <v>720</v>
      </c>
      <c r="H156" s="94">
        <v>0</v>
      </c>
      <c r="I156" s="27">
        <v>720</v>
      </c>
      <c r="J156" s="94">
        <v>0</v>
      </c>
      <c r="K156" s="27">
        <v>785</v>
      </c>
      <c r="L156" s="27">
        <f>SUM(J156:K156)</f>
        <v>785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25.5">
      <c r="A157" s="46" t="s">
        <v>9</v>
      </c>
      <c r="B157" s="2">
        <v>72</v>
      </c>
      <c r="C157" s="51" t="s">
        <v>172</v>
      </c>
      <c r="D157" s="96">
        <f aca="true" t="shared" si="24" ref="D157:L157">SUM(D155:D156)</f>
        <v>0</v>
      </c>
      <c r="E157" s="99">
        <f t="shared" si="24"/>
        <v>988</v>
      </c>
      <c r="F157" s="96">
        <f>SUM(F155:F156)</f>
        <v>0</v>
      </c>
      <c r="G157" s="99">
        <f>SUM(G155:G156)</f>
        <v>1130</v>
      </c>
      <c r="H157" s="96">
        <f t="shared" si="24"/>
        <v>0</v>
      </c>
      <c r="I157" s="99">
        <f t="shared" si="24"/>
        <v>1130</v>
      </c>
      <c r="J157" s="96">
        <f t="shared" si="24"/>
        <v>0</v>
      </c>
      <c r="K157" s="99">
        <f t="shared" si="24"/>
        <v>1228</v>
      </c>
      <c r="L157" s="99">
        <f t="shared" si="24"/>
        <v>1228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0.5" customHeight="1">
      <c r="A158" s="46"/>
      <c r="C158" s="51"/>
      <c r="D158" s="84"/>
      <c r="E158" s="84"/>
      <c r="F158" s="84"/>
      <c r="G158" s="84"/>
      <c r="H158" s="120"/>
      <c r="I158" s="120"/>
      <c r="J158" s="84"/>
      <c r="K158" s="84"/>
      <c r="L158" s="84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25.5">
      <c r="A159" s="57"/>
      <c r="B159" s="3">
        <v>73</v>
      </c>
      <c r="C159" s="51" t="s">
        <v>173</v>
      </c>
      <c r="D159" s="84"/>
      <c r="E159" s="84"/>
      <c r="F159" s="84"/>
      <c r="G159" s="84"/>
      <c r="H159" s="120"/>
      <c r="I159" s="120"/>
      <c r="J159" s="84"/>
      <c r="K159" s="84"/>
      <c r="L159" s="84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2.75">
      <c r="A160" s="57"/>
      <c r="B160" s="49" t="s">
        <v>110</v>
      </c>
      <c r="C160" s="51" t="s">
        <v>62</v>
      </c>
      <c r="D160" s="92">
        <v>0</v>
      </c>
      <c r="E160" s="50">
        <v>180</v>
      </c>
      <c r="F160" s="92">
        <v>0</v>
      </c>
      <c r="G160" s="50">
        <v>200</v>
      </c>
      <c r="H160" s="92">
        <v>0</v>
      </c>
      <c r="I160" s="50">
        <v>200</v>
      </c>
      <c r="J160" s="92">
        <v>0</v>
      </c>
      <c r="K160" s="50">
        <v>216</v>
      </c>
      <c r="L160" s="50">
        <f>SUM(J160:K160)</f>
        <v>216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2.75">
      <c r="A161" s="57"/>
      <c r="B161" s="49" t="s">
        <v>117</v>
      </c>
      <c r="C161" s="51" t="s">
        <v>113</v>
      </c>
      <c r="D161" s="92">
        <v>0</v>
      </c>
      <c r="E161" s="50">
        <v>420</v>
      </c>
      <c r="F161" s="92">
        <v>0</v>
      </c>
      <c r="G161" s="50">
        <v>480</v>
      </c>
      <c r="H161" s="92">
        <v>0</v>
      </c>
      <c r="I161" s="50">
        <v>480</v>
      </c>
      <c r="J161" s="92">
        <v>0</v>
      </c>
      <c r="K161" s="50">
        <v>525</v>
      </c>
      <c r="L161" s="50">
        <f>SUM(J161:K161)</f>
        <v>525</v>
      </c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25.5">
      <c r="A162" s="57" t="s">
        <v>9</v>
      </c>
      <c r="B162" s="3">
        <v>73</v>
      </c>
      <c r="C162" s="51" t="s">
        <v>173</v>
      </c>
      <c r="D162" s="96">
        <f aca="true" t="shared" si="25" ref="D162:L162">SUM(D160:D161)</f>
        <v>0</v>
      </c>
      <c r="E162" s="99">
        <f t="shared" si="25"/>
        <v>600</v>
      </c>
      <c r="F162" s="96">
        <f>SUM(F160:F161)</f>
        <v>0</v>
      </c>
      <c r="G162" s="99">
        <f>SUM(G160:G161)</f>
        <v>680</v>
      </c>
      <c r="H162" s="96">
        <f t="shared" si="25"/>
        <v>0</v>
      </c>
      <c r="I162" s="99">
        <f t="shared" si="25"/>
        <v>680</v>
      </c>
      <c r="J162" s="96">
        <f t="shared" si="25"/>
        <v>0</v>
      </c>
      <c r="K162" s="99">
        <f t="shared" si="25"/>
        <v>741</v>
      </c>
      <c r="L162" s="99">
        <f t="shared" si="25"/>
        <v>741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0.5" customHeight="1">
      <c r="A163" s="57"/>
      <c r="B163" s="3"/>
      <c r="C163" s="51"/>
      <c r="D163" s="84"/>
      <c r="E163" s="84"/>
      <c r="F163" s="84"/>
      <c r="G163" s="84"/>
      <c r="H163" s="120"/>
      <c r="I163" s="120"/>
      <c r="J163" s="84"/>
      <c r="K163" s="84"/>
      <c r="L163" s="84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25.5">
      <c r="A164" s="57"/>
      <c r="B164" s="3">
        <v>74</v>
      </c>
      <c r="C164" s="51" t="s">
        <v>174</v>
      </c>
      <c r="D164" s="84"/>
      <c r="E164" s="84"/>
      <c r="F164" s="84"/>
      <c r="G164" s="84"/>
      <c r="H164" s="120"/>
      <c r="I164" s="120"/>
      <c r="J164" s="84"/>
      <c r="K164" s="84"/>
      <c r="L164" s="84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2.75">
      <c r="A165" s="46"/>
      <c r="B165" s="49" t="s">
        <v>111</v>
      </c>
      <c r="C165" s="48" t="s">
        <v>62</v>
      </c>
      <c r="D165" s="94">
        <v>0</v>
      </c>
      <c r="E165" s="27">
        <v>225</v>
      </c>
      <c r="F165" s="94">
        <v>0</v>
      </c>
      <c r="G165" s="50">
        <v>250</v>
      </c>
      <c r="H165" s="94">
        <v>0</v>
      </c>
      <c r="I165" s="27">
        <v>250</v>
      </c>
      <c r="J165" s="94">
        <v>0</v>
      </c>
      <c r="K165" s="50">
        <v>270</v>
      </c>
      <c r="L165" s="27">
        <f>SUM(J165:K165)</f>
        <v>270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2.75">
      <c r="A166" s="57"/>
      <c r="B166" s="49" t="s">
        <v>118</v>
      </c>
      <c r="C166" s="51" t="s">
        <v>113</v>
      </c>
      <c r="D166" s="93">
        <v>0</v>
      </c>
      <c r="E166" s="55">
        <v>700</v>
      </c>
      <c r="F166" s="93">
        <v>0</v>
      </c>
      <c r="G166" s="55">
        <v>800</v>
      </c>
      <c r="H166" s="93">
        <v>0</v>
      </c>
      <c r="I166" s="55">
        <v>800</v>
      </c>
      <c r="J166" s="93">
        <v>0</v>
      </c>
      <c r="K166" s="55">
        <v>872</v>
      </c>
      <c r="L166" s="55">
        <f>SUM(J166:K166)</f>
        <v>872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25.5">
      <c r="A167" s="57" t="s">
        <v>9</v>
      </c>
      <c r="B167" s="3">
        <v>74</v>
      </c>
      <c r="C167" s="51" t="s">
        <v>174</v>
      </c>
      <c r="D167" s="96">
        <f aca="true" t="shared" si="26" ref="D167:L167">SUM(D165:D166)</f>
        <v>0</v>
      </c>
      <c r="E167" s="99">
        <f t="shared" si="26"/>
        <v>925</v>
      </c>
      <c r="F167" s="96">
        <f>SUM(F165:F166)</f>
        <v>0</v>
      </c>
      <c r="G167" s="99">
        <f>SUM(G165:G166)</f>
        <v>1050</v>
      </c>
      <c r="H167" s="96">
        <f t="shared" si="26"/>
        <v>0</v>
      </c>
      <c r="I167" s="99">
        <f t="shared" si="26"/>
        <v>1050</v>
      </c>
      <c r="J167" s="96">
        <f t="shared" si="26"/>
        <v>0</v>
      </c>
      <c r="K167" s="99">
        <f t="shared" si="26"/>
        <v>1142</v>
      </c>
      <c r="L167" s="99">
        <f t="shared" si="26"/>
        <v>1142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2.75">
      <c r="A168" s="46" t="s">
        <v>9</v>
      </c>
      <c r="B168" s="49">
        <v>61</v>
      </c>
      <c r="C168" s="48" t="s">
        <v>101</v>
      </c>
      <c r="D168" s="96">
        <f aca="true" t="shared" si="27" ref="D168:L168">D167+D162+D157+D152</f>
        <v>0</v>
      </c>
      <c r="E168" s="99">
        <f t="shared" si="27"/>
        <v>9679</v>
      </c>
      <c r="F168" s="96">
        <f>F167+F162+F157+F152</f>
        <v>0</v>
      </c>
      <c r="G168" s="99">
        <f>G167+G162+G157+G152</f>
        <v>10600</v>
      </c>
      <c r="H168" s="96">
        <f t="shared" si="27"/>
        <v>0</v>
      </c>
      <c r="I168" s="99">
        <f t="shared" si="27"/>
        <v>10600</v>
      </c>
      <c r="J168" s="96">
        <f t="shared" si="27"/>
        <v>0</v>
      </c>
      <c r="K168" s="99">
        <f t="shared" si="27"/>
        <v>10950</v>
      </c>
      <c r="L168" s="99">
        <f t="shared" si="27"/>
        <v>10950</v>
      </c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2.75">
      <c r="A169" s="57" t="s">
        <v>9</v>
      </c>
      <c r="B169" s="70">
        <v>5.053</v>
      </c>
      <c r="C169" s="71" t="s">
        <v>20</v>
      </c>
      <c r="D169" s="99">
        <f aca="true" t="shared" si="28" ref="D169:L169">D168+D146</f>
        <v>26889</v>
      </c>
      <c r="E169" s="99">
        <f t="shared" si="28"/>
        <v>19261</v>
      </c>
      <c r="F169" s="96">
        <f>F168+F146</f>
        <v>0</v>
      </c>
      <c r="G169" s="99">
        <f>G168+G146</f>
        <v>18797</v>
      </c>
      <c r="H169" s="96">
        <f t="shared" si="28"/>
        <v>0</v>
      </c>
      <c r="I169" s="99">
        <f t="shared" si="28"/>
        <v>18797</v>
      </c>
      <c r="J169" s="99">
        <f t="shared" si="28"/>
        <v>15239</v>
      </c>
      <c r="K169" s="99">
        <f t="shared" si="28"/>
        <v>21043</v>
      </c>
      <c r="L169" s="99">
        <f t="shared" si="28"/>
        <v>36282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0.5" customHeight="1">
      <c r="A170" s="46"/>
      <c r="B170" s="68"/>
      <c r="C170" s="67"/>
      <c r="D170" s="81"/>
      <c r="E170" s="81"/>
      <c r="F170" s="81"/>
      <c r="G170" s="81"/>
      <c r="H170" s="121"/>
      <c r="I170" s="121"/>
      <c r="J170" s="81"/>
      <c r="K170" s="81"/>
      <c r="L170" s="81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2.75">
      <c r="A171" s="46"/>
      <c r="B171" s="74">
        <v>5.8</v>
      </c>
      <c r="C171" s="69" t="s">
        <v>114</v>
      </c>
      <c r="D171" s="81"/>
      <c r="E171" s="81"/>
      <c r="F171" s="81"/>
      <c r="G171" s="81"/>
      <c r="H171" s="121"/>
      <c r="I171" s="121"/>
      <c r="J171" s="81"/>
      <c r="K171" s="81"/>
      <c r="L171" s="81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2.75">
      <c r="A172" s="28"/>
      <c r="B172" s="2">
        <v>61</v>
      </c>
      <c r="C172" s="48" t="s">
        <v>52</v>
      </c>
      <c r="D172" s="81"/>
      <c r="E172" s="81"/>
      <c r="F172" s="81"/>
      <c r="G172" s="81"/>
      <c r="H172" s="121"/>
      <c r="I172" s="121"/>
      <c r="J172" s="81"/>
      <c r="K172" s="81"/>
      <c r="L172" s="81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2.75">
      <c r="A173" s="28"/>
      <c r="B173" s="2">
        <v>45</v>
      </c>
      <c r="C173" s="48" t="s">
        <v>22</v>
      </c>
      <c r="D173" s="81"/>
      <c r="E173" s="81"/>
      <c r="F173" s="81"/>
      <c r="G173" s="81"/>
      <c r="H173" s="121"/>
      <c r="I173" s="121"/>
      <c r="J173" s="81"/>
      <c r="K173" s="81"/>
      <c r="L173" s="81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2.75">
      <c r="A174" s="28"/>
      <c r="B174" s="2" t="s">
        <v>61</v>
      </c>
      <c r="C174" s="48" t="s">
        <v>62</v>
      </c>
      <c r="D174" s="94">
        <v>0</v>
      </c>
      <c r="E174" s="27">
        <v>1222</v>
      </c>
      <c r="F174" s="94">
        <v>0</v>
      </c>
      <c r="G174" s="50">
        <v>1440</v>
      </c>
      <c r="H174" s="94">
        <v>0</v>
      </c>
      <c r="I174" s="50">
        <v>1440</v>
      </c>
      <c r="J174" s="94">
        <v>0</v>
      </c>
      <c r="K174" s="50">
        <v>1555</v>
      </c>
      <c r="L174" s="27">
        <f>SUM(J174:K174)</f>
        <v>1555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2.75">
      <c r="A175" s="28"/>
      <c r="B175" s="2" t="s">
        <v>63</v>
      </c>
      <c r="C175" s="48" t="s">
        <v>64</v>
      </c>
      <c r="D175" s="94">
        <v>0</v>
      </c>
      <c r="E175" s="27">
        <v>234</v>
      </c>
      <c r="F175" s="94">
        <v>0</v>
      </c>
      <c r="G175" s="50">
        <v>260</v>
      </c>
      <c r="H175" s="94">
        <v>0</v>
      </c>
      <c r="I175" s="50">
        <v>260</v>
      </c>
      <c r="J175" s="94">
        <v>0</v>
      </c>
      <c r="K175" s="50">
        <v>281</v>
      </c>
      <c r="L175" s="27">
        <f>SUM(J175:K175)</f>
        <v>281</v>
      </c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2.75">
      <c r="A176" s="28" t="s">
        <v>9</v>
      </c>
      <c r="B176" s="3">
        <v>45</v>
      </c>
      <c r="C176" s="51" t="s">
        <v>22</v>
      </c>
      <c r="D176" s="96">
        <f aca="true" t="shared" si="29" ref="D176:L176">SUM(D174:D175)</f>
        <v>0</v>
      </c>
      <c r="E176" s="99">
        <f t="shared" si="29"/>
        <v>1456</v>
      </c>
      <c r="F176" s="96">
        <f>SUM(F174:F175)</f>
        <v>0</v>
      </c>
      <c r="G176" s="99">
        <f>SUM(G174:G175)</f>
        <v>1700</v>
      </c>
      <c r="H176" s="96">
        <f t="shared" si="29"/>
        <v>0</v>
      </c>
      <c r="I176" s="99">
        <f t="shared" si="29"/>
        <v>1700</v>
      </c>
      <c r="J176" s="96">
        <f t="shared" si="29"/>
        <v>0</v>
      </c>
      <c r="K176" s="99">
        <f t="shared" si="29"/>
        <v>1836</v>
      </c>
      <c r="L176" s="99">
        <f t="shared" si="29"/>
        <v>1836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0.5" customHeight="1">
      <c r="A177" s="28"/>
      <c r="B177" s="3"/>
      <c r="C177" s="51"/>
      <c r="D177" s="84"/>
      <c r="E177" s="84"/>
      <c r="F177" s="84"/>
      <c r="G177" s="84"/>
      <c r="H177" s="120"/>
      <c r="I177" s="120"/>
      <c r="J177" s="84"/>
      <c r="K177" s="84"/>
      <c r="L177" s="84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12.75">
      <c r="A178" s="28"/>
      <c r="B178" s="3">
        <v>46</v>
      </c>
      <c r="C178" s="51" t="s">
        <v>25</v>
      </c>
      <c r="D178" s="84"/>
      <c r="E178" s="84"/>
      <c r="F178" s="84"/>
      <c r="G178" s="84"/>
      <c r="H178" s="120"/>
      <c r="I178" s="120"/>
      <c r="J178" s="84"/>
      <c r="K178" s="84"/>
      <c r="L178" s="84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12.75">
      <c r="A179" s="52"/>
      <c r="B179" s="60" t="s">
        <v>65</v>
      </c>
      <c r="C179" s="54" t="s">
        <v>62</v>
      </c>
      <c r="D179" s="93">
        <v>0</v>
      </c>
      <c r="E179" s="55">
        <v>359</v>
      </c>
      <c r="F179" s="93">
        <v>0</v>
      </c>
      <c r="G179" s="55">
        <v>410</v>
      </c>
      <c r="H179" s="93">
        <v>0</v>
      </c>
      <c r="I179" s="55">
        <v>410</v>
      </c>
      <c r="J179" s="93">
        <v>0</v>
      </c>
      <c r="K179" s="55">
        <v>443</v>
      </c>
      <c r="L179" s="55">
        <f>SUM(J179:K179)</f>
        <v>443</v>
      </c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0.75" customHeight="1">
      <c r="A180" s="28"/>
      <c r="C180" s="48"/>
      <c r="D180" s="81"/>
      <c r="E180" s="81"/>
      <c r="F180" s="81"/>
      <c r="G180" s="84"/>
      <c r="H180" s="121"/>
      <c r="I180" s="120"/>
      <c r="J180" s="81"/>
      <c r="K180" s="84"/>
      <c r="L180" s="81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12.75">
      <c r="A181" s="28"/>
      <c r="B181" s="2">
        <v>47</v>
      </c>
      <c r="C181" s="48" t="s">
        <v>26</v>
      </c>
      <c r="D181" s="81"/>
      <c r="E181" s="81"/>
      <c r="F181" s="81"/>
      <c r="G181" s="84"/>
      <c r="H181" s="121"/>
      <c r="I181" s="120"/>
      <c r="J181" s="81"/>
      <c r="K181" s="84"/>
      <c r="L181" s="81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12.75">
      <c r="A182" s="28"/>
      <c r="B182" s="2" t="s">
        <v>66</v>
      </c>
      <c r="C182" s="48" t="s">
        <v>62</v>
      </c>
      <c r="D182" s="94">
        <v>0</v>
      </c>
      <c r="E182" s="27">
        <v>270</v>
      </c>
      <c r="F182" s="94">
        <v>0</v>
      </c>
      <c r="G182" s="50">
        <v>300</v>
      </c>
      <c r="H182" s="94">
        <v>0</v>
      </c>
      <c r="I182" s="50">
        <v>300</v>
      </c>
      <c r="J182" s="94">
        <v>0</v>
      </c>
      <c r="K182" s="50">
        <v>324</v>
      </c>
      <c r="L182" s="27">
        <f>SUM(J182:K182)</f>
        <v>324</v>
      </c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2.75">
      <c r="A183" s="28"/>
      <c r="C183" s="48"/>
      <c r="D183" s="81"/>
      <c r="E183" s="81"/>
      <c r="F183" s="81"/>
      <c r="G183" s="84"/>
      <c r="H183" s="121"/>
      <c r="I183" s="120"/>
      <c r="J183" s="81"/>
      <c r="K183" s="84"/>
      <c r="L183" s="81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12.75">
      <c r="A184" s="28"/>
      <c r="B184" s="2">
        <v>48</v>
      </c>
      <c r="C184" s="48" t="s">
        <v>27</v>
      </c>
      <c r="D184" s="81"/>
      <c r="E184" s="81"/>
      <c r="F184" s="81"/>
      <c r="G184" s="84"/>
      <c r="H184" s="121"/>
      <c r="I184" s="120"/>
      <c r="J184" s="81"/>
      <c r="K184" s="84"/>
      <c r="L184" s="81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12.75">
      <c r="A185" s="28"/>
      <c r="B185" s="2" t="s">
        <v>67</v>
      </c>
      <c r="C185" s="48" t="s">
        <v>62</v>
      </c>
      <c r="D185" s="94">
        <v>0</v>
      </c>
      <c r="E185" s="27">
        <v>360</v>
      </c>
      <c r="F185" s="94">
        <v>0</v>
      </c>
      <c r="G185" s="50">
        <v>410</v>
      </c>
      <c r="H185" s="94">
        <v>0</v>
      </c>
      <c r="I185" s="50">
        <v>410</v>
      </c>
      <c r="J185" s="94">
        <v>0</v>
      </c>
      <c r="K185" s="50">
        <v>443</v>
      </c>
      <c r="L185" s="27">
        <f>SUM(J185:K185)</f>
        <v>443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12.75">
      <c r="A186" s="28" t="s">
        <v>9</v>
      </c>
      <c r="B186" s="3">
        <v>61</v>
      </c>
      <c r="C186" s="51" t="s">
        <v>52</v>
      </c>
      <c r="D186" s="96">
        <f aca="true" t="shared" si="30" ref="D186:L186">SUM(D176:D185)</f>
        <v>0</v>
      </c>
      <c r="E186" s="99">
        <f t="shared" si="30"/>
        <v>2445</v>
      </c>
      <c r="F186" s="96">
        <f>SUM(F176:F185)</f>
        <v>0</v>
      </c>
      <c r="G186" s="99">
        <f>SUM(G176:G185)</f>
        <v>2820</v>
      </c>
      <c r="H186" s="96">
        <f t="shared" si="30"/>
        <v>0</v>
      </c>
      <c r="I186" s="99">
        <f t="shared" si="30"/>
        <v>2820</v>
      </c>
      <c r="J186" s="96">
        <f t="shared" si="30"/>
        <v>0</v>
      </c>
      <c r="K186" s="99">
        <f t="shared" si="30"/>
        <v>3046</v>
      </c>
      <c r="L186" s="99">
        <f t="shared" si="30"/>
        <v>3046</v>
      </c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12.75">
      <c r="A187" s="57"/>
      <c r="B187" s="30"/>
      <c r="C187" s="51"/>
      <c r="D187" s="81"/>
      <c r="E187" s="81"/>
      <c r="F187" s="81"/>
      <c r="G187" s="81"/>
      <c r="H187" s="121"/>
      <c r="I187" s="121"/>
      <c r="J187" s="81"/>
      <c r="K187" s="81"/>
      <c r="L187" s="81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12.75">
      <c r="A188" s="46"/>
      <c r="B188" s="2">
        <v>62</v>
      </c>
      <c r="C188" s="48" t="s">
        <v>178</v>
      </c>
      <c r="D188" s="81"/>
      <c r="E188" s="81"/>
      <c r="F188" s="81"/>
      <c r="G188" s="81"/>
      <c r="H188" s="121"/>
      <c r="I188" s="121"/>
      <c r="J188" s="81"/>
      <c r="K188" s="81"/>
      <c r="L188" s="81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12.75">
      <c r="A189" s="46"/>
      <c r="B189" s="2">
        <v>45</v>
      </c>
      <c r="C189" s="48" t="s">
        <v>22</v>
      </c>
      <c r="D189" s="81"/>
      <c r="E189" s="81"/>
      <c r="F189" s="81"/>
      <c r="G189" s="81"/>
      <c r="H189" s="121"/>
      <c r="I189" s="121"/>
      <c r="J189" s="81"/>
      <c r="K189" s="81"/>
      <c r="L189" s="81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2.75">
      <c r="A190" s="46"/>
      <c r="B190" s="2" t="s">
        <v>55</v>
      </c>
      <c r="C190" s="59" t="s">
        <v>56</v>
      </c>
      <c r="D190" s="94">
        <v>0</v>
      </c>
      <c r="E190" s="94">
        <v>0</v>
      </c>
      <c r="F190" s="94">
        <v>0</v>
      </c>
      <c r="G190" s="50">
        <v>400</v>
      </c>
      <c r="H190" s="94">
        <v>0</v>
      </c>
      <c r="I190" s="27">
        <v>400</v>
      </c>
      <c r="J190" s="94">
        <v>0</v>
      </c>
      <c r="K190" s="50">
        <v>432</v>
      </c>
      <c r="L190" s="27">
        <f>SUM(J190:K190)</f>
        <v>432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12.75">
      <c r="A191" s="57" t="s">
        <v>9</v>
      </c>
      <c r="B191" s="3">
        <v>62</v>
      </c>
      <c r="C191" s="51" t="s">
        <v>180</v>
      </c>
      <c r="D191" s="96">
        <f aca="true" t="shared" si="31" ref="D191:L191">D190</f>
        <v>0</v>
      </c>
      <c r="E191" s="96">
        <f t="shared" si="31"/>
        <v>0</v>
      </c>
      <c r="F191" s="96">
        <f>F190</f>
        <v>0</v>
      </c>
      <c r="G191" s="99">
        <f>G190</f>
        <v>400</v>
      </c>
      <c r="H191" s="96">
        <f t="shared" si="31"/>
        <v>0</v>
      </c>
      <c r="I191" s="99">
        <f t="shared" si="31"/>
        <v>400</v>
      </c>
      <c r="J191" s="96">
        <f t="shared" si="31"/>
        <v>0</v>
      </c>
      <c r="K191" s="99">
        <f t="shared" si="31"/>
        <v>432</v>
      </c>
      <c r="L191" s="99">
        <f t="shared" si="31"/>
        <v>432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2.75">
      <c r="A192" s="57" t="s">
        <v>9</v>
      </c>
      <c r="B192" s="75">
        <v>5.8</v>
      </c>
      <c r="C192" s="71" t="s">
        <v>114</v>
      </c>
      <c r="D192" s="93">
        <f aca="true" t="shared" si="32" ref="D192:L192">D191+D186</f>
        <v>0</v>
      </c>
      <c r="E192" s="55">
        <f t="shared" si="32"/>
        <v>2445</v>
      </c>
      <c r="F192" s="93">
        <f>F191+F186</f>
        <v>0</v>
      </c>
      <c r="G192" s="55">
        <f>G191+G186</f>
        <v>3220</v>
      </c>
      <c r="H192" s="93">
        <f t="shared" si="32"/>
        <v>0</v>
      </c>
      <c r="I192" s="55">
        <f t="shared" si="32"/>
        <v>3220</v>
      </c>
      <c r="J192" s="93">
        <f t="shared" si="32"/>
        <v>0</v>
      </c>
      <c r="K192" s="55">
        <f t="shared" si="32"/>
        <v>3478</v>
      </c>
      <c r="L192" s="55">
        <f t="shared" si="32"/>
        <v>3478</v>
      </c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2.75">
      <c r="A193" s="57" t="s">
        <v>9</v>
      </c>
      <c r="B193" s="72">
        <v>5</v>
      </c>
      <c r="C193" s="73" t="s">
        <v>60</v>
      </c>
      <c r="D193" s="55">
        <f aca="true" t="shared" si="33" ref="D193:L193">D192+D169</f>
        <v>26889</v>
      </c>
      <c r="E193" s="55">
        <f t="shared" si="33"/>
        <v>21706</v>
      </c>
      <c r="F193" s="93">
        <f>F192+F169</f>
        <v>0</v>
      </c>
      <c r="G193" s="55">
        <f>G192+G169</f>
        <v>22017</v>
      </c>
      <c r="H193" s="93">
        <f t="shared" si="33"/>
        <v>0</v>
      </c>
      <c r="I193" s="55">
        <f t="shared" si="33"/>
        <v>22017</v>
      </c>
      <c r="J193" s="55">
        <f t="shared" si="33"/>
        <v>15239</v>
      </c>
      <c r="K193" s="55">
        <f t="shared" si="33"/>
        <v>24521</v>
      </c>
      <c r="L193" s="55">
        <f t="shared" si="33"/>
        <v>39760</v>
      </c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12.75">
      <c r="A194" s="35" t="s">
        <v>9</v>
      </c>
      <c r="B194" s="76">
        <v>2216</v>
      </c>
      <c r="C194" s="69" t="s">
        <v>3</v>
      </c>
      <c r="D194" s="99">
        <f>D193</f>
        <v>26889</v>
      </c>
      <c r="E194" s="99">
        <f aca="true" t="shared" si="34" ref="E194:L194">E193</f>
        <v>21706</v>
      </c>
      <c r="F194" s="96">
        <f>F193</f>
        <v>0</v>
      </c>
      <c r="G194" s="99">
        <f>G193</f>
        <v>22017</v>
      </c>
      <c r="H194" s="96">
        <f t="shared" si="34"/>
        <v>0</v>
      </c>
      <c r="I194" s="99">
        <f t="shared" si="34"/>
        <v>22017</v>
      </c>
      <c r="J194" s="99">
        <f t="shared" si="34"/>
        <v>15239</v>
      </c>
      <c r="K194" s="99">
        <f t="shared" si="34"/>
        <v>24521</v>
      </c>
      <c r="L194" s="99">
        <f t="shared" si="34"/>
        <v>39760</v>
      </c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2.75">
      <c r="A195" s="61" t="s">
        <v>9</v>
      </c>
      <c r="B195" s="62"/>
      <c r="C195" s="63" t="s">
        <v>17</v>
      </c>
      <c r="D195" s="99">
        <f aca="true" t="shared" si="35" ref="D195:L195">D194+D130</f>
        <v>49115</v>
      </c>
      <c r="E195" s="99">
        <f t="shared" si="35"/>
        <v>96376</v>
      </c>
      <c r="F195" s="99">
        <f>F194+F130</f>
        <v>36774</v>
      </c>
      <c r="G195" s="99">
        <f>G194+G130</f>
        <v>100871</v>
      </c>
      <c r="H195" s="99">
        <f t="shared" si="35"/>
        <v>56847</v>
      </c>
      <c r="I195" s="99">
        <f t="shared" si="35"/>
        <v>102370</v>
      </c>
      <c r="J195" s="99">
        <f t="shared" si="35"/>
        <v>40381</v>
      </c>
      <c r="K195" s="99">
        <f t="shared" si="35"/>
        <v>119991</v>
      </c>
      <c r="L195" s="99">
        <f t="shared" si="35"/>
        <v>160372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2.75">
      <c r="A196" s="28"/>
      <c r="B196" s="3"/>
      <c r="C196" s="56"/>
      <c r="D196" s="84"/>
      <c r="E196" s="84"/>
      <c r="F196" s="84"/>
      <c r="G196" s="84"/>
      <c r="H196" s="120"/>
      <c r="I196" s="120"/>
      <c r="J196" s="84"/>
      <c r="K196" s="84"/>
      <c r="L196" s="84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3:40" ht="12.75">
      <c r="C197" s="47" t="s">
        <v>68</v>
      </c>
      <c r="D197" s="84"/>
      <c r="E197" s="84"/>
      <c r="F197" s="84"/>
      <c r="G197" s="84"/>
      <c r="H197" s="120"/>
      <c r="I197" s="120"/>
      <c r="J197" s="84"/>
      <c r="K197" s="84"/>
      <c r="L197" s="84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12.75">
      <c r="A198" s="46" t="s">
        <v>18</v>
      </c>
      <c r="B198" s="33">
        <v>4059</v>
      </c>
      <c r="C198" s="47" t="s">
        <v>5</v>
      </c>
      <c r="D198" s="81"/>
      <c r="E198" s="81"/>
      <c r="F198" s="81"/>
      <c r="G198" s="81"/>
      <c r="H198" s="121"/>
      <c r="I198" s="121"/>
      <c r="J198" s="81"/>
      <c r="K198" s="81"/>
      <c r="L198" s="81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2.75">
      <c r="A199" s="28"/>
      <c r="B199" s="77">
        <v>1</v>
      </c>
      <c r="C199" s="73" t="s">
        <v>19</v>
      </c>
      <c r="D199" s="84"/>
      <c r="E199" s="84"/>
      <c r="F199" s="84"/>
      <c r="G199" s="84"/>
      <c r="H199" s="120"/>
      <c r="I199" s="120"/>
      <c r="J199" s="84"/>
      <c r="K199" s="84"/>
      <c r="L199" s="84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12.75">
      <c r="A200" s="28"/>
      <c r="B200" s="70">
        <v>1.051</v>
      </c>
      <c r="C200" s="71" t="s">
        <v>69</v>
      </c>
      <c r="D200" s="84"/>
      <c r="E200" s="84"/>
      <c r="F200" s="84"/>
      <c r="G200" s="84"/>
      <c r="H200" s="120"/>
      <c r="I200" s="120"/>
      <c r="J200" s="84"/>
      <c r="K200" s="84"/>
      <c r="L200" s="84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12.75">
      <c r="A201" s="28"/>
      <c r="B201" s="72">
        <v>3</v>
      </c>
      <c r="C201" s="73" t="s">
        <v>21</v>
      </c>
      <c r="D201" s="84"/>
      <c r="E201" s="84"/>
      <c r="F201" s="84"/>
      <c r="G201" s="84"/>
      <c r="H201" s="120"/>
      <c r="I201" s="120"/>
      <c r="J201" s="84"/>
      <c r="K201" s="84"/>
      <c r="L201" s="84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2:40" ht="12.75">
      <c r="B202" s="2">
        <v>45</v>
      </c>
      <c r="C202" s="48" t="s">
        <v>22</v>
      </c>
      <c r="D202" s="81"/>
      <c r="E202" s="81"/>
      <c r="F202" s="81"/>
      <c r="G202" s="81"/>
      <c r="H202" s="121"/>
      <c r="I202" s="121"/>
      <c r="J202" s="81"/>
      <c r="K202" s="81"/>
      <c r="L202" s="81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2:40" ht="12.75">
      <c r="B203" s="2" t="s">
        <v>23</v>
      </c>
      <c r="C203" s="48" t="s">
        <v>185</v>
      </c>
      <c r="D203" s="27">
        <v>39851</v>
      </c>
      <c r="E203" s="94">
        <v>0</v>
      </c>
      <c r="F203" s="27">
        <v>30000</v>
      </c>
      <c r="G203" s="94">
        <v>0</v>
      </c>
      <c r="H203" s="27">
        <v>27000</v>
      </c>
      <c r="I203" s="94">
        <v>0</v>
      </c>
      <c r="J203" s="27">
        <f>30000+4000</f>
        <v>34000</v>
      </c>
      <c r="K203" s="94">
        <v>0</v>
      </c>
      <c r="L203" s="27">
        <f aca="true" t="shared" si="36" ref="L203:L210">SUM(J203:K203)</f>
        <v>34000</v>
      </c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ht="12.75">
      <c r="A204" s="28"/>
      <c r="B204" s="3" t="s">
        <v>24</v>
      </c>
      <c r="C204" s="51" t="s">
        <v>175</v>
      </c>
      <c r="D204" s="92">
        <v>0</v>
      </c>
      <c r="E204" s="94">
        <v>0</v>
      </c>
      <c r="F204" s="50">
        <v>1</v>
      </c>
      <c r="G204" s="92">
        <v>0</v>
      </c>
      <c r="H204" s="50">
        <v>5000</v>
      </c>
      <c r="I204" s="92">
        <v>0</v>
      </c>
      <c r="J204" s="50">
        <v>4000</v>
      </c>
      <c r="K204" s="92">
        <v>0</v>
      </c>
      <c r="L204" s="50">
        <f t="shared" si="36"/>
        <v>4000</v>
      </c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2:40" ht="12.75">
      <c r="B205" s="2" t="s">
        <v>50</v>
      </c>
      <c r="C205" s="48" t="s">
        <v>70</v>
      </c>
      <c r="D205" s="94">
        <v>0</v>
      </c>
      <c r="E205" s="94">
        <v>0</v>
      </c>
      <c r="F205" s="27">
        <v>1</v>
      </c>
      <c r="G205" s="94">
        <v>0</v>
      </c>
      <c r="H205" s="27">
        <v>1</v>
      </c>
      <c r="I205" s="94">
        <v>0</v>
      </c>
      <c r="J205" s="94">
        <v>0</v>
      </c>
      <c r="K205" s="94">
        <v>0</v>
      </c>
      <c r="L205" s="94">
        <f t="shared" si="36"/>
        <v>0</v>
      </c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ht="12.75">
      <c r="A206" s="28"/>
      <c r="B206" s="3" t="s">
        <v>51</v>
      </c>
      <c r="C206" s="51" t="s">
        <v>71</v>
      </c>
      <c r="D206" s="92">
        <v>0</v>
      </c>
      <c r="E206" s="94">
        <v>0</v>
      </c>
      <c r="F206" s="50">
        <v>1</v>
      </c>
      <c r="G206" s="92">
        <v>0</v>
      </c>
      <c r="H206" s="50">
        <v>1</v>
      </c>
      <c r="I206" s="92">
        <v>0</v>
      </c>
      <c r="J206" s="92">
        <v>0</v>
      </c>
      <c r="K206" s="92">
        <v>0</v>
      </c>
      <c r="L206" s="92">
        <f t="shared" si="36"/>
        <v>0</v>
      </c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25.5">
      <c r="A207" s="28"/>
      <c r="B207" s="3" t="s">
        <v>53</v>
      </c>
      <c r="C207" s="51" t="s">
        <v>72</v>
      </c>
      <c r="D207" s="50">
        <v>23012</v>
      </c>
      <c r="E207" s="94">
        <v>0</v>
      </c>
      <c r="F207" s="50">
        <v>1</v>
      </c>
      <c r="G207" s="92">
        <v>0</v>
      </c>
      <c r="H207" s="50">
        <v>1046</v>
      </c>
      <c r="I207" s="92">
        <v>0</v>
      </c>
      <c r="J207" s="50">
        <v>3700</v>
      </c>
      <c r="K207" s="92">
        <v>0</v>
      </c>
      <c r="L207" s="50">
        <f t="shared" si="36"/>
        <v>3700</v>
      </c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ht="25.5">
      <c r="A208" s="28"/>
      <c r="B208" s="3" t="s">
        <v>73</v>
      </c>
      <c r="C208" s="59" t="s">
        <v>74</v>
      </c>
      <c r="D208" s="27">
        <v>21777</v>
      </c>
      <c r="E208" s="94">
        <v>0</v>
      </c>
      <c r="F208" s="50">
        <v>20000</v>
      </c>
      <c r="G208" s="94">
        <v>0</v>
      </c>
      <c r="H208" s="50">
        <v>20000</v>
      </c>
      <c r="I208" s="94">
        <v>0</v>
      </c>
      <c r="J208" s="50">
        <v>50000</v>
      </c>
      <c r="K208" s="94">
        <v>0</v>
      </c>
      <c r="L208" s="50">
        <f t="shared" si="36"/>
        <v>50000</v>
      </c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25.5">
      <c r="A209" s="28"/>
      <c r="B209" s="3" t="s">
        <v>75</v>
      </c>
      <c r="C209" s="51" t="s">
        <v>76</v>
      </c>
      <c r="D209" s="50">
        <v>3605</v>
      </c>
      <c r="E209" s="92">
        <v>0</v>
      </c>
      <c r="F209" s="92">
        <v>0</v>
      </c>
      <c r="G209" s="92">
        <v>0</v>
      </c>
      <c r="H209" s="50">
        <v>16800</v>
      </c>
      <c r="I209" s="92">
        <v>0</v>
      </c>
      <c r="J209" s="50">
        <v>5200</v>
      </c>
      <c r="K209" s="92">
        <v>0</v>
      </c>
      <c r="L209" s="50">
        <f t="shared" si="36"/>
        <v>5200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25.5">
      <c r="A210" s="52"/>
      <c r="B210" s="60" t="s">
        <v>89</v>
      </c>
      <c r="C210" s="54" t="s">
        <v>184</v>
      </c>
      <c r="D210" s="93">
        <v>0</v>
      </c>
      <c r="E210" s="93">
        <v>0</v>
      </c>
      <c r="F210" s="55">
        <v>20000</v>
      </c>
      <c r="G210" s="93">
        <v>0</v>
      </c>
      <c r="H210" s="55">
        <v>18000</v>
      </c>
      <c r="I210" s="93">
        <v>0</v>
      </c>
      <c r="J210" s="55">
        <f>10000+2000</f>
        <v>12000</v>
      </c>
      <c r="K210" s="93">
        <v>0</v>
      </c>
      <c r="L210" s="55">
        <f t="shared" si="36"/>
        <v>12000</v>
      </c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2.75">
      <c r="A211" s="28" t="s">
        <v>9</v>
      </c>
      <c r="B211" s="2">
        <v>45</v>
      </c>
      <c r="C211" s="48" t="s">
        <v>22</v>
      </c>
      <c r="D211" s="55">
        <f>SUM(D203:D210)</f>
        <v>88245</v>
      </c>
      <c r="E211" s="93">
        <f>SUM(E203:E210)</f>
        <v>0</v>
      </c>
      <c r="F211" s="55">
        <f>SUM(F203:F210)</f>
        <v>70004</v>
      </c>
      <c r="G211" s="93">
        <f>SUM(G203:G210)</f>
        <v>0</v>
      </c>
      <c r="H211" s="55">
        <f>SUM(H203:H210)</f>
        <v>87848</v>
      </c>
      <c r="I211" s="93">
        <f>SUM(I203:I210)</f>
        <v>0</v>
      </c>
      <c r="J211" s="55">
        <f>SUM(J203:J210)</f>
        <v>108900</v>
      </c>
      <c r="K211" s="93">
        <f>SUM(K203:K210)</f>
        <v>0</v>
      </c>
      <c r="L211" s="55">
        <f>SUM(L203:L210)</f>
        <v>108900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ht="12.75">
      <c r="A212" s="28"/>
      <c r="B212" s="3"/>
      <c r="C212" s="51"/>
      <c r="D212" s="84"/>
      <c r="E212" s="84"/>
      <c r="F212" s="84"/>
      <c r="G212" s="84"/>
      <c r="H212" s="120"/>
      <c r="I212" s="120"/>
      <c r="J212" s="84"/>
      <c r="K212" s="84"/>
      <c r="L212" s="84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ht="12.75">
      <c r="A213" s="28"/>
      <c r="B213" s="3">
        <v>46</v>
      </c>
      <c r="C213" s="51" t="s">
        <v>25</v>
      </c>
      <c r="D213" s="84"/>
      <c r="E213" s="84"/>
      <c r="F213" s="84"/>
      <c r="G213" s="84"/>
      <c r="H213" s="120"/>
      <c r="I213" s="120"/>
      <c r="J213" s="84"/>
      <c r="K213" s="84"/>
      <c r="L213" s="84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ht="12.75">
      <c r="A214" s="28"/>
      <c r="B214" s="2" t="s">
        <v>77</v>
      </c>
      <c r="C214" s="51" t="s">
        <v>195</v>
      </c>
      <c r="D214" s="92">
        <v>0</v>
      </c>
      <c r="E214" s="92">
        <v>0</v>
      </c>
      <c r="F214" s="50">
        <v>1</v>
      </c>
      <c r="G214" s="92">
        <v>0</v>
      </c>
      <c r="H214" s="50">
        <v>1</v>
      </c>
      <c r="I214" s="92">
        <v>0</v>
      </c>
      <c r="J214" s="92">
        <v>0</v>
      </c>
      <c r="K214" s="92">
        <v>0</v>
      </c>
      <c r="L214" s="92">
        <f>SUM(J214:K214)</f>
        <v>0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ht="12.75">
      <c r="A215" s="28"/>
      <c r="B215" s="2" t="s">
        <v>78</v>
      </c>
      <c r="C215" s="48" t="s">
        <v>70</v>
      </c>
      <c r="D215" s="92">
        <v>0</v>
      </c>
      <c r="E215" s="92">
        <v>0</v>
      </c>
      <c r="F215" s="50">
        <v>1</v>
      </c>
      <c r="G215" s="92">
        <v>0</v>
      </c>
      <c r="H215" s="50">
        <v>1</v>
      </c>
      <c r="I215" s="92">
        <v>0</v>
      </c>
      <c r="J215" s="92">
        <v>0</v>
      </c>
      <c r="K215" s="92">
        <v>0</v>
      </c>
      <c r="L215" s="92">
        <f>SUM(J215:K215)</f>
        <v>0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25.5">
      <c r="A216" s="28"/>
      <c r="B216" s="2" t="s">
        <v>79</v>
      </c>
      <c r="C216" s="48" t="s">
        <v>80</v>
      </c>
      <c r="D216" s="92">
        <v>0</v>
      </c>
      <c r="E216" s="92">
        <v>0</v>
      </c>
      <c r="F216" s="50">
        <v>1</v>
      </c>
      <c r="G216" s="92">
        <v>0</v>
      </c>
      <c r="H216" s="50">
        <v>1</v>
      </c>
      <c r="I216" s="92">
        <v>0</v>
      </c>
      <c r="J216" s="92">
        <v>0</v>
      </c>
      <c r="K216" s="92">
        <v>0</v>
      </c>
      <c r="L216" s="92">
        <f>SUM(J216:K216)</f>
        <v>0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ht="12.75">
      <c r="A217" s="28" t="s">
        <v>9</v>
      </c>
      <c r="B217" s="3">
        <v>46</v>
      </c>
      <c r="C217" s="51" t="s">
        <v>25</v>
      </c>
      <c r="D217" s="96">
        <f aca="true" t="shared" si="37" ref="D217:L217">SUM(D214:D216)</f>
        <v>0</v>
      </c>
      <c r="E217" s="96">
        <f t="shared" si="37"/>
        <v>0</v>
      </c>
      <c r="F217" s="99">
        <f>SUM(F214:F216)</f>
        <v>3</v>
      </c>
      <c r="G217" s="96">
        <f>SUM(G214:G216)</f>
        <v>0</v>
      </c>
      <c r="H217" s="99">
        <f t="shared" si="37"/>
        <v>3</v>
      </c>
      <c r="I217" s="96">
        <f t="shared" si="37"/>
        <v>0</v>
      </c>
      <c r="J217" s="96">
        <f t="shared" si="37"/>
        <v>0</v>
      </c>
      <c r="K217" s="96">
        <f t="shared" si="37"/>
        <v>0</v>
      </c>
      <c r="L217" s="96">
        <f t="shared" si="37"/>
        <v>0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ht="12.75">
      <c r="A218" s="28"/>
      <c r="B218" s="3"/>
      <c r="C218" s="51"/>
      <c r="D218" s="84"/>
      <c r="E218" s="84"/>
      <c r="F218" s="84"/>
      <c r="G218" s="84"/>
      <c r="H218" s="120"/>
      <c r="I218" s="120"/>
      <c r="J218" s="84"/>
      <c r="K218" s="84"/>
      <c r="L218" s="84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ht="12.75">
      <c r="A219" s="28"/>
      <c r="B219" s="3">
        <v>47</v>
      </c>
      <c r="C219" s="51" t="s">
        <v>26</v>
      </c>
      <c r="D219" s="84"/>
      <c r="E219" s="84"/>
      <c r="F219" s="84"/>
      <c r="G219" s="84"/>
      <c r="H219" s="120"/>
      <c r="I219" s="120"/>
      <c r="J219" s="84"/>
      <c r="K219" s="84"/>
      <c r="L219" s="84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ht="12.75">
      <c r="A220" s="28"/>
      <c r="B220" s="3" t="s">
        <v>81</v>
      </c>
      <c r="C220" s="51" t="s">
        <v>195</v>
      </c>
      <c r="D220" s="92">
        <v>0</v>
      </c>
      <c r="E220" s="92">
        <v>0</v>
      </c>
      <c r="F220" s="50">
        <v>1</v>
      </c>
      <c r="G220" s="92">
        <v>0</v>
      </c>
      <c r="H220" s="50">
        <v>1</v>
      </c>
      <c r="I220" s="92">
        <v>0</v>
      </c>
      <c r="J220" s="92">
        <v>0</v>
      </c>
      <c r="K220" s="92">
        <v>0</v>
      </c>
      <c r="L220" s="92">
        <f>SUM(J220:K220)</f>
        <v>0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25.5">
      <c r="A221" s="28"/>
      <c r="B221" s="3" t="s">
        <v>82</v>
      </c>
      <c r="C221" s="51" t="s">
        <v>80</v>
      </c>
      <c r="D221" s="94">
        <v>0</v>
      </c>
      <c r="E221" s="92">
        <v>0</v>
      </c>
      <c r="F221" s="50">
        <v>1</v>
      </c>
      <c r="G221" s="92">
        <v>0</v>
      </c>
      <c r="H221" s="50">
        <v>1</v>
      </c>
      <c r="I221" s="92">
        <v>0</v>
      </c>
      <c r="J221" s="92">
        <v>0</v>
      </c>
      <c r="K221" s="92">
        <v>0</v>
      </c>
      <c r="L221" s="92">
        <f>SUM(J221:K221)</f>
        <v>0</v>
      </c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ht="12.75">
      <c r="A222" s="28" t="s">
        <v>9</v>
      </c>
      <c r="B222" s="3">
        <v>47</v>
      </c>
      <c r="C222" s="51" t="s">
        <v>26</v>
      </c>
      <c r="D222" s="96">
        <f aca="true" t="shared" si="38" ref="D222:L222">D221+D220</f>
        <v>0</v>
      </c>
      <c r="E222" s="96">
        <f t="shared" si="38"/>
        <v>0</v>
      </c>
      <c r="F222" s="99">
        <f>F221+F220</f>
        <v>2</v>
      </c>
      <c r="G222" s="96">
        <f>G221+G220</f>
        <v>0</v>
      </c>
      <c r="H222" s="99">
        <f t="shared" si="38"/>
        <v>2</v>
      </c>
      <c r="I222" s="96">
        <f t="shared" si="38"/>
        <v>0</v>
      </c>
      <c r="J222" s="96">
        <f t="shared" si="38"/>
        <v>0</v>
      </c>
      <c r="K222" s="96">
        <f t="shared" si="38"/>
        <v>0</v>
      </c>
      <c r="L222" s="96">
        <f t="shared" si="38"/>
        <v>0</v>
      </c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ht="12.75">
      <c r="A223" s="28"/>
      <c r="B223" s="3"/>
      <c r="C223" s="51"/>
      <c r="D223" s="84"/>
      <c r="E223" s="50"/>
      <c r="F223" s="84"/>
      <c r="G223" s="50"/>
      <c r="H223" s="120"/>
      <c r="I223" s="113"/>
      <c r="J223" s="84"/>
      <c r="K223" s="50"/>
      <c r="L223" s="84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2.75">
      <c r="A224" s="28"/>
      <c r="B224" s="3">
        <v>48</v>
      </c>
      <c r="C224" s="51" t="s">
        <v>27</v>
      </c>
      <c r="D224" s="84"/>
      <c r="E224" s="84"/>
      <c r="F224" s="84"/>
      <c r="G224" s="84"/>
      <c r="H224" s="120"/>
      <c r="I224" s="120"/>
      <c r="J224" s="84"/>
      <c r="K224" s="84"/>
      <c r="L224" s="84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ht="12.75">
      <c r="A225" s="28"/>
      <c r="B225" s="3" t="s">
        <v>83</v>
      </c>
      <c r="C225" s="51" t="s">
        <v>196</v>
      </c>
      <c r="D225" s="50">
        <v>4600</v>
      </c>
      <c r="E225" s="92">
        <v>0</v>
      </c>
      <c r="F225" s="50">
        <v>1</v>
      </c>
      <c r="G225" s="92">
        <v>0</v>
      </c>
      <c r="H225" s="50">
        <v>1</v>
      </c>
      <c r="I225" s="92">
        <v>0</v>
      </c>
      <c r="J225" s="92">
        <v>0</v>
      </c>
      <c r="K225" s="92">
        <v>0</v>
      </c>
      <c r="L225" s="92">
        <f>SUM(J225:K225)</f>
        <v>0</v>
      </c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2.75">
      <c r="A226" s="28"/>
      <c r="B226" s="3" t="s">
        <v>84</v>
      </c>
      <c r="C226" s="51" t="s">
        <v>70</v>
      </c>
      <c r="D226" s="92">
        <v>0</v>
      </c>
      <c r="E226" s="92">
        <v>0</v>
      </c>
      <c r="F226" s="50">
        <v>1</v>
      </c>
      <c r="G226" s="92">
        <v>0</v>
      </c>
      <c r="H226" s="50">
        <v>1</v>
      </c>
      <c r="I226" s="92">
        <v>0</v>
      </c>
      <c r="J226" s="92">
        <v>0</v>
      </c>
      <c r="K226" s="92">
        <v>0</v>
      </c>
      <c r="L226" s="92">
        <f>SUM(J226:K226)</f>
        <v>0</v>
      </c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ht="25.5">
      <c r="A227" s="28"/>
      <c r="B227" s="3" t="s">
        <v>85</v>
      </c>
      <c r="C227" s="51" t="s">
        <v>80</v>
      </c>
      <c r="D227" s="92">
        <v>0</v>
      </c>
      <c r="E227" s="92">
        <v>0</v>
      </c>
      <c r="F227" s="50">
        <v>1</v>
      </c>
      <c r="G227" s="92">
        <v>0</v>
      </c>
      <c r="H227" s="50">
        <v>1</v>
      </c>
      <c r="I227" s="92">
        <v>0</v>
      </c>
      <c r="J227" s="92">
        <v>0</v>
      </c>
      <c r="K227" s="92">
        <v>0</v>
      </c>
      <c r="L227" s="92">
        <f>SUM(J227:K227)</f>
        <v>0</v>
      </c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3.5" customHeight="1">
      <c r="A228" s="35" t="s">
        <v>9</v>
      </c>
      <c r="B228" s="3">
        <v>48</v>
      </c>
      <c r="C228" s="51" t="s">
        <v>27</v>
      </c>
      <c r="D228" s="99">
        <f>SUM(D225:D227)</f>
        <v>4600</v>
      </c>
      <c r="E228" s="96">
        <f aca="true" t="shared" si="39" ref="E228:L228">SUM(E225:E227)</f>
        <v>0</v>
      </c>
      <c r="F228" s="99">
        <f>SUM(F225:F227)</f>
        <v>3</v>
      </c>
      <c r="G228" s="96">
        <f>SUM(G225:G227)</f>
        <v>0</v>
      </c>
      <c r="H228" s="99">
        <f t="shared" si="39"/>
        <v>3</v>
      </c>
      <c r="I228" s="96">
        <f t="shared" si="39"/>
        <v>0</v>
      </c>
      <c r="J228" s="96">
        <f t="shared" si="39"/>
        <v>0</v>
      </c>
      <c r="K228" s="96">
        <f t="shared" si="39"/>
        <v>0</v>
      </c>
      <c r="L228" s="96">
        <f t="shared" si="39"/>
        <v>0</v>
      </c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13.5" customHeight="1">
      <c r="A229" s="35" t="s">
        <v>9</v>
      </c>
      <c r="B229" s="66">
        <v>3</v>
      </c>
      <c r="C229" s="67" t="s">
        <v>21</v>
      </c>
      <c r="D229" s="99">
        <f aca="true" t="shared" si="40" ref="D229:L229">D228+D222+D217+D211</f>
        <v>92845</v>
      </c>
      <c r="E229" s="96">
        <f t="shared" si="40"/>
        <v>0</v>
      </c>
      <c r="F229" s="99">
        <f>F228+F222+F217+F211</f>
        <v>70012</v>
      </c>
      <c r="G229" s="96">
        <f>G228+G222+G217+G211</f>
        <v>0</v>
      </c>
      <c r="H229" s="99">
        <f t="shared" si="40"/>
        <v>87856</v>
      </c>
      <c r="I229" s="96">
        <f t="shared" si="40"/>
        <v>0</v>
      </c>
      <c r="J229" s="99">
        <f t="shared" si="40"/>
        <v>108900</v>
      </c>
      <c r="K229" s="96">
        <f t="shared" si="40"/>
        <v>0</v>
      </c>
      <c r="L229" s="99">
        <f t="shared" si="40"/>
        <v>108900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ht="13.5" customHeight="1">
      <c r="A230" s="28" t="s">
        <v>9</v>
      </c>
      <c r="B230" s="70">
        <v>1.051</v>
      </c>
      <c r="C230" s="71" t="s">
        <v>69</v>
      </c>
      <c r="D230" s="99">
        <f aca="true" t="shared" si="41" ref="D230:L231">D229</f>
        <v>92845</v>
      </c>
      <c r="E230" s="96">
        <f t="shared" si="41"/>
        <v>0</v>
      </c>
      <c r="F230" s="99">
        <f>F229</f>
        <v>70012</v>
      </c>
      <c r="G230" s="96">
        <f>G229</f>
        <v>0</v>
      </c>
      <c r="H230" s="99">
        <f t="shared" si="41"/>
        <v>87856</v>
      </c>
      <c r="I230" s="96">
        <f t="shared" si="41"/>
        <v>0</v>
      </c>
      <c r="J230" s="99">
        <f t="shared" si="41"/>
        <v>108900</v>
      </c>
      <c r="K230" s="96">
        <f t="shared" si="41"/>
        <v>0</v>
      </c>
      <c r="L230" s="99">
        <f t="shared" si="41"/>
        <v>108900</v>
      </c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ht="13.5" customHeight="1">
      <c r="A231" s="28" t="s">
        <v>9</v>
      </c>
      <c r="B231" s="77">
        <v>1</v>
      </c>
      <c r="C231" s="73" t="s">
        <v>19</v>
      </c>
      <c r="D231" s="55">
        <f t="shared" si="41"/>
        <v>92845</v>
      </c>
      <c r="E231" s="93">
        <f t="shared" si="41"/>
        <v>0</v>
      </c>
      <c r="F231" s="55">
        <f>F230</f>
        <v>70012</v>
      </c>
      <c r="G231" s="93">
        <f>G230</f>
        <v>0</v>
      </c>
      <c r="H231" s="55">
        <f t="shared" si="41"/>
        <v>87856</v>
      </c>
      <c r="I231" s="93">
        <f t="shared" si="41"/>
        <v>0</v>
      </c>
      <c r="J231" s="55">
        <f t="shared" si="41"/>
        <v>108900</v>
      </c>
      <c r="K231" s="93">
        <f t="shared" si="41"/>
        <v>0</v>
      </c>
      <c r="L231" s="55">
        <f t="shared" si="41"/>
        <v>108900</v>
      </c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ht="15" customHeight="1">
      <c r="A232" s="28"/>
      <c r="B232" s="3"/>
      <c r="C232" s="51"/>
      <c r="D232" s="81"/>
      <c r="E232" s="81"/>
      <c r="F232" s="81"/>
      <c r="G232" s="81"/>
      <c r="H232" s="121"/>
      <c r="I232" s="121"/>
      <c r="J232" s="81"/>
      <c r="K232" s="81"/>
      <c r="L232" s="81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2:40" ht="13.5" customHeight="1">
      <c r="B233" s="2">
        <v>60</v>
      </c>
      <c r="C233" s="48" t="s">
        <v>86</v>
      </c>
      <c r="D233" s="81"/>
      <c r="E233" s="81"/>
      <c r="F233" s="81"/>
      <c r="G233" s="81"/>
      <c r="H233" s="121"/>
      <c r="I233" s="121"/>
      <c r="J233" s="81"/>
      <c r="K233" s="81"/>
      <c r="L233" s="81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2:40" ht="13.5" customHeight="1">
      <c r="B234" s="33">
        <v>60.051</v>
      </c>
      <c r="C234" s="47" t="s">
        <v>69</v>
      </c>
      <c r="D234" s="81"/>
      <c r="E234" s="81"/>
      <c r="F234" s="81"/>
      <c r="G234" s="81"/>
      <c r="H234" s="121"/>
      <c r="I234" s="121"/>
      <c r="J234" s="81"/>
      <c r="K234" s="81"/>
      <c r="L234" s="81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2:40" ht="13.5" customHeight="1">
      <c r="B235" s="66">
        <v>3</v>
      </c>
      <c r="C235" s="67" t="s">
        <v>21</v>
      </c>
      <c r="D235" s="81"/>
      <c r="E235" s="81"/>
      <c r="F235" s="81"/>
      <c r="G235" s="81"/>
      <c r="H235" s="121"/>
      <c r="I235" s="121"/>
      <c r="J235" s="81"/>
      <c r="K235" s="81"/>
      <c r="L235" s="81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ht="13.5" customHeight="1">
      <c r="A236" s="28"/>
      <c r="B236" s="3">
        <v>45</v>
      </c>
      <c r="C236" s="51" t="s">
        <v>22</v>
      </c>
      <c r="D236" s="84"/>
      <c r="E236" s="84"/>
      <c r="F236" s="84"/>
      <c r="G236" s="84"/>
      <c r="H236" s="120"/>
      <c r="I236" s="120"/>
      <c r="J236" s="84"/>
      <c r="K236" s="84"/>
      <c r="L236" s="84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ht="13.5" customHeight="1">
      <c r="A237" s="28"/>
      <c r="B237" s="3" t="s">
        <v>23</v>
      </c>
      <c r="C237" s="51" t="s">
        <v>87</v>
      </c>
      <c r="D237" s="50">
        <v>14982</v>
      </c>
      <c r="E237" s="94">
        <v>0</v>
      </c>
      <c r="F237" s="50">
        <v>2</v>
      </c>
      <c r="G237" s="92">
        <v>0</v>
      </c>
      <c r="H237" s="50">
        <v>12340</v>
      </c>
      <c r="I237" s="92">
        <v>0</v>
      </c>
      <c r="J237" s="50">
        <v>80000</v>
      </c>
      <c r="K237" s="92">
        <v>0</v>
      </c>
      <c r="L237" s="50">
        <f aca="true" t="shared" si="42" ref="L237:L244">SUM(J237:K237)</f>
        <v>80000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5" customHeight="1">
      <c r="A238" s="28"/>
      <c r="B238" s="3" t="s">
        <v>88</v>
      </c>
      <c r="C238" s="51" t="s">
        <v>86</v>
      </c>
      <c r="D238" s="50">
        <v>44218</v>
      </c>
      <c r="E238" s="92">
        <v>0</v>
      </c>
      <c r="F238" s="50">
        <v>70000</v>
      </c>
      <c r="G238" s="92">
        <v>0</v>
      </c>
      <c r="H238" s="50">
        <v>36260</v>
      </c>
      <c r="I238" s="92">
        <v>0</v>
      </c>
      <c r="J238" s="50">
        <v>15100</v>
      </c>
      <c r="K238" s="92">
        <v>0</v>
      </c>
      <c r="L238" s="50">
        <f t="shared" si="42"/>
        <v>15100</v>
      </c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ht="25.5">
      <c r="A239" s="52"/>
      <c r="B239" s="60" t="s">
        <v>100</v>
      </c>
      <c r="C239" s="54" t="s">
        <v>179</v>
      </c>
      <c r="D239" s="93">
        <v>0</v>
      </c>
      <c r="E239" s="93">
        <v>0</v>
      </c>
      <c r="F239" s="55">
        <v>1</v>
      </c>
      <c r="G239" s="93">
        <v>0</v>
      </c>
      <c r="H239" s="55">
        <v>1</v>
      </c>
      <c r="I239" s="93">
        <v>0</v>
      </c>
      <c r="J239" s="93">
        <v>0</v>
      </c>
      <c r="K239" s="93">
        <v>0</v>
      </c>
      <c r="L239" s="93">
        <f t="shared" si="42"/>
        <v>0</v>
      </c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2:40" ht="25.5">
      <c r="B240" s="2" t="s">
        <v>89</v>
      </c>
      <c r="C240" s="48" t="s">
        <v>134</v>
      </c>
      <c r="D240" s="94">
        <v>0</v>
      </c>
      <c r="E240" s="94">
        <v>0</v>
      </c>
      <c r="F240" s="81">
        <v>15286</v>
      </c>
      <c r="G240" s="94">
        <v>0</v>
      </c>
      <c r="H240" s="27">
        <v>15286</v>
      </c>
      <c r="I240" s="94">
        <v>0</v>
      </c>
      <c r="J240" s="81">
        <v>15286</v>
      </c>
      <c r="K240" s="94">
        <v>0</v>
      </c>
      <c r="L240" s="27">
        <f t="shared" si="42"/>
        <v>15286</v>
      </c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2:40" ht="25.5">
      <c r="B241" s="2" t="s">
        <v>158</v>
      </c>
      <c r="C241" s="48" t="s">
        <v>162</v>
      </c>
      <c r="D241" s="94">
        <v>0</v>
      </c>
      <c r="E241" s="94">
        <v>0</v>
      </c>
      <c r="F241" s="27">
        <v>1</v>
      </c>
      <c r="G241" s="94">
        <v>0</v>
      </c>
      <c r="H241" s="27">
        <v>33526</v>
      </c>
      <c r="I241" s="94">
        <v>0</v>
      </c>
      <c r="J241" s="94">
        <v>0</v>
      </c>
      <c r="K241" s="94">
        <v>0</v>
      </c>
      <c r="L241" s="94">
        <f t="shared" si="42"/>
        <v>0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2:40" ht="25.5">
      <c r="B242" s="2" t="s">
        <v>164</v>
      </c>
      <c r="C242" s="48" t="s">
        <v>165</v>
      </c>
      <c r="D242" s="27">
        <v>10000</v>
      </c>
      <c r="E242" s="94">
        <v>0</v>
      </c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f t="shared" si="42"/>
        <v>0</v>
      </c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2:40" ht="38.25">
      <c r="B243" s="2" t="s">
        <v>183</v>
      </c>
      <c r="C243" s="48" t="s">
        <v>192</v>
      </c>
      <c r="D243" s="94">
        <v>0</v>
      </c>
      <c r="E243" s="94">
        <v>0</v>
      </c>
      <c r="F243" s="27">
        <v>25000</v>
      </c>
      <c r="G243" s="94">
        <v>0</v>
      </c>
      <c r="H243" s="27">
        <v>25000</v>
      </c>
      <c r="I243" s="94">
        <v>0</v>
      </c>
      <c r="J243" s="27">
        <f>25000+25000</f>
        <v>50000</v>
      </c>
      <c r="K243" s="94">
        <v>0</v>
      </c>
      <c r="L243" s="27">
        <f t="shared" si="42"/>
        <v>50000</v>
      </c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2:40" ht="25.5">
      <c r="B244" s="2" t="s">
        <v>186</v>
      </c>
      <c r="C244" s="48" t="s">
        <v>187</v>
      </c>
      <c r="D244" s="94">
        <v>0</v>
      </c>
      <c r="E244" s="94">
        <v>0</v>
      </c>
      <c r="F244" s="27">
        <v>10000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f t="shared" si="42"/>
        <v>0</v>
      </c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3.5" customHeight="1">
      <c r="A245" s="28" t="s">
        <v>9</v>
      </c>
      <c r="B245" s="3">
        <v>45</v>
      </c>
      <c r="C245" s="51" t="s">
        <v>22</v>
      </c>
      <c r="D245" s="99">
        <f>SUM(D237:D243)</f>
        <v>69200</v>
      </c>
      <c r="E245" s="96">
        <f>SUM(E237:E243)</f>
        <v>0</v>
      </c>
      <c r="F245" s="99">
        <f>SUM(F237:F244)</f>
        <v>120290</v>
      </c>
      <c r="G245" s="96">
        <f>SUM(G237:G244)</f>
        <v>0</v>
      </c>
      <c r="H245" s="99">
        <f>SUM(H237:H244)</f>
        <v>122413</v>
      </c>
      <c r="I245" s="96">
        <f>SUM(I237:I244)</f>
        <v>0</v>
      </c>
      <c r="J245" s="99">
        <f>SUM(J237:J244)</f>
        <v>160386</v>
      </c>
      <c r="K245" s="96">
        <f>SUM(K237:K244)</f>
        <v>0</v>
      </c>
      <c r="L245" s="99">
        <f>SUM(L237:L244)</f>
        <v>160386</v>
      </c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3.5" customHeight="1">
      <c r="A246" s="28"/>
      <c r="B246" s="3"/>
      <c r="C246" s="51"/>
      <c r="D246" s="81"/>
      <c r="E246" s="81"/>
      <c r="F246" s="81"/>
      <c r="G246" s="81"/>
      <c r="H246" s="121"/>
      <c r="I246" s="121"/>
      <c r="J246" s="81"/>
      <c r="K246" s="81"/>
      <c r="L246" s="81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ht="13.5" customHeight="1">
      <c r="A247" s="28"/>
      <c r="B247" s="3">
        <v>46</v>
      </c>
      <c r="C247" s="51" t="s">
        <v>25</v>
      </c>
      <c r="D247" s="81"/>
      <c r="E247" s="81"/>
      <c r="F247" s="81"/>
      <c r="G247" s="81"/>
      <c r="H247" s="121"/>
      <c r="I247" s="121"/>
      <c r="J247" s="81"/>
      <c r="K247" s="81"/>
      <c r="L247" s="81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ht="25.5">
      <c r="A248" s="28"/>
      <c r="B248" s="3" t="s">
        <v>166</v>
      </c>
      <c r="C248" s="97" t="s">
        <v>167</v>
      </c>
      <c r="D248" s="92">
        <v>0</v>
      </c>
      <c r="E248" s="92">
        <v>0</v>
      </c>
      <c r="F248" s="50">
        <v>1</v>
      </c>
      <c r="G248" s="92">
        <v>0</v>
      </c>
      <c r="H248" s="50">
        <v>1</v>
      </c>
      <c r="I248" s="92">
        <v>0</v>
      </c>
      <c r="J248" s="92">
        <v>0</v>
      </c>
      <c r="K248" s="92">
        <v>0</v>
      </c>
      <c r="L248" s="92">
        <f>SUM(J248:K248)</f>
        <v>0</v>
      </c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25.5">
      <c r="A249" s="28"/>
      <c r="B249" s="3" t="s">
        <v>170</v>
      </c>
      <c r="C249" s="97" t="s">
        <v>198</v>
      </c>
      <c r="D249" s="92">
        <v>0</v>
      </c>
      <c r="E249" s="92">
        <v>0</v>
      </c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f>SUM(J249:K249)</f>
        <v>0</v>
      </c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3.5" customHeight="1">
      <c r="A250" s="28" t="s">
        <v>9</v>
      </c>
      <c r="B250" s="3">
        <v>46</v>
      </c>
      <c r="C250" s="51" t="s">
        <v>25</v>
      </c>
      <c r="D250" s="96">
        <f aca="true" t="shared" si="43" ref="D250:I250">SUM(D248:D249)</f>
        <v>0</v>
      </c>
      <c r="E250" s="96">
        <f t="shared" si="43"/>
        <v>0</v>
      </c>
      <c r="F250" s="99">
        <f>SUM(F248:F249)</f>
        <v>1</v>
      </c>
      <c r="G250" s="96">
        <f>SUM(G248:G249)</f>
        <v>0</v>
      </c>
      <c r="H250" s="99">
        <f t="shared" si="43"/>
        <v>1</v>
      </c>
      <c r="I250" s="96">
        <f t="shared" si="43"/>
        <v>0</v>
      </c>
      <c r="J250" s="96">
        <f>SUM(J248:J249)</f>
        <v>0</v>
      </c>
      <c r="K250" s="96">
        <f>SUM(K248:K249)</f>
        <v>0</v>
      </c>
      <c r="L250" s="96">
        <f>SUM(L248:L249)</f>
        <v>0</v>
      </c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ht="13.5" customHeight="1">
      <c r="A251" s="28"/>
      <c r="B251" s="3"/>
      <c r="C251" s="51"/>
      <c r="D251" s="81"/>
      <c r="E251" s="81"/>
      <c r="F251" s="81"/>
      <c r="G251" s="81"/>
      <c r="H251" s="121"/>
      <c r="I251" s="121"/>
      <c r="J251" s="81"/>
      <c r="K251" s="81"/>
      <c r="L251" s="81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3.5" customHeight="1">
      <c r="A252" s="28"/>
      <c r="B252" s="3">
        <v>47</v>
      </c>
      <c r="C252" s="51" t="s">
        <v>26</v>
      </c>
      <c r="D252" s="81"/>
      <c r="E252" s="81"/>
      <c r="F252" s="81"/>
      <c r="G252" s="81"/>
      <c r="H252" s="121"/>
      <c r="I252" s="121"/>
      <c r="J252" s="81"/>
      <c r="K252" s="81"/>
      <c r="L252" s="81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25.5">
      <c r="A253" s="28"/>
      <c r="B253" s="3" t="s">
        <v>168</v>
      </c>
      <c r="C253" s="97" t="s">
        <v>169</v>
      </c>
      <c r="D253" s="94">
        <v>0</v>
      </c>
      <c r="E253" s="94">
        <v>0</v>
      </c>
      <c r="F253" s="27">
        <v>1</v>
      </c>
      <c r="G253" s="94">
        <v>0</v>
      </c>
      <c r="H253" s="27">
        <v>1</v>
      </c>
      <c r="I253" s="94">
        <v>0</v>
      </c>
      <c r="J253" s="94">
        <v>0</v>
      </c>
      <c r="K253" s="94">
        <v>0</v>
      </c>
      <c r="L253" s="94">
        <f>SUM(J253:K253)</f>
        <v>0</v>
      </c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3.5" customHeight="1">
      <c r="A254" s="28" t="s">
        <v>9</v>
      </c>
      <c r="B254" s="3">
        <v>47</v>
      </c>
      <c r="C254" s="51" t="s">
        <v>26</v>
      </c>
      <c r="D254" s="96">
        <f aca="true" t="shared" si="44" ref="D254:L254">D253</f>
        <v>0</v>
      </c>
      <c r="E254" s="96">
        <f t="shared" si="44"/>
        <v>0</v>
      </c>
      <c r="F254" s="99">
        <f>F253</f>
        <v>1</v>
      </c>
      <c r="G254" s="96">
        <f>G253</f>
        <v>0</v>
      </c>
      <c r="H254" s="99">
        <f t="shared" si="44"/>
        <v>1</v>
      </c>
      <c r="I254" s="96">
        <f t="shared" si="44"/>
        <v>0</v>
      </c>
      <c r="J254" s="96">
        <f t="shared" si="44"/>
        <v>0</v>
      </c>
      <c r="K254" s="96">
        <f t="shared" si="44"/>
        <v>0</v>
      </c>
      <c r="L254" s="96">
        <f t="shared" si="44"/>
        <v>0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3.5" customHeight="1">
      <c r="A255" s="28"/>
      <c r="B255" s="3"/>
      <c r="C255" s="51"/>
      <c r="D255" s="81"/>
      <c r="E255" s="81"/>
      <c r="F255" s="81"/>
      <c r="G255" s="81"/>
      <c r="H255" s="121"/>
      <c r="I255" s="121"/>
      <c r="J255" s="81"/>
      <c r="K255" s="81"/>
      <c r="L255" s="81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3.5" customHeight="1">
      <c r="A256" s="28"/>
      <c r="B256" s="3">
        <v>48</v>
      </c>
      <c r="C256" s="51" t="s">
        <v>27</v>
      </c>
      <c r="D256" s="84"/>
      <c r="E256" s="84"/>
      <c r="F256" s="84"/>
      <c r="G256" s="84"/>
      <c r="H256" s="120"/>
      <c r="I256" s="120"/>
      <c r="J256" s="84"/>
      <c r="K256" s="84"/>
      <c r="L256" s="84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25.5">
      <c r="A257" s="28"/>
      <c r="B257" s="3" t="s">
        <v>126</v>
      </c>
      <c r="C257" s="51" t="s">
        <v>125</v>
      </c>
      <c r="D257" s="55">
        <v>13000</v>
      </c>
      <c r="E257" s="94">
        <v>0</v>
      </c>
      <c r="F257" s="55">
        <v>1</v>
      </c>
      <c r="G257" s="93">
        <v>0</v>
      </c>
      <c r="H257" s="55">
        <v>1500</v>
      </c>
      <c r="I257" s="93">
        <v>0</v>
      </c>
      <c r="J257" s="55">
        <v>3000</v>
      </c>
      <c r="K257" s="93">
        <v>0</v>
      </c>
      <c r="L257" s="55">
        <f>SUM(J257:K257)</f>
        <v>3000</v>
      </c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3.5" customHeight="1">
      <c r="A258" s="28" t="s">
        <v>9</v>
      </c>
      <c r="B258" s="3">
        <v>48</v>
      </c>
      <c r="C258" s="51" t="s">
        <v>27</v>
      </c>
      <c r="D258" s="99">
        <f aca="true" t="shared" si="45" ref="D258:L258">SUM(D257:D257)</f>
        <v>13000</v>
      </c>
      <c r="E258" s="96">
        <f t="shared" si="45"/>
        <v>0</v>
      </c>
      <c r="F258" s="99">
        <f t="shared" si="45"/>
        <v>1</v>
      </c>
      <c r="G258" s="96">
        <f t="shared" si="45"/>
        <v>0</v>
      </c>
      <c r="H258" s="99">
        <f t="shared" si="45"/>
        <v>1500</v>
      </c>
      <c r="I258" s="96">
        <f t="shared" si="45"/>
        <v>0</v>
      </c>
      <c r="J258" s="99">
        <f t="shared" si="45"/>
        <v>3000</v>
      </c>
      <c r="K258" s="96">
        <f t="shared" si="45"/>
        <v>0</v>
      </c>
      <c r="L258" s="99">
        <f t="shared" si="45"/>
        <v>3000</v>
      </c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3.5" customHeight="1">
      <c r="A259" s="28" t="s">
        <v>9</v>
      </c>
      <c r="B259" s="86" t="s">
        <v>160</v>
      </c>
      <c r="C259" s="48" t="s">
        <v>21</v>
      </c>
      <c r="D259" s="99">
        <f aca="true" t="shared" si="46" ref="D259:L259">D258+D245+D254+D250</f>
        <v>82200</v>
      </c>
      <c r="E259" s="96">
        <f t="shared" si="46"/>
        <v>0</v>
      </c>
      <c r="F259" s="99">
        <f t="shared" si="46"/>
        <v>120293</v>
      </c>
      <c r="G259" s="96">
        <f t="shared" si="46"/>
        <v>0</v>
      </c>
      <c r="H259" s="99">
        <f t="shared" si="46"/>
        <v>123915</v>
      </c>
      <c r="I259" s="96">
        <f t="shared" si="46"/>
        <v>0</v>
      </c>
      <c r="J259" s="99">
        <f t="shared" si="46"/>
        <v>163386</v>
      </c>
      <c r="K259" s="96">
        <f t="shared" si="46"/>
        <v>0</v>
      </c>
      <c r="L259" s="99">
        <f t="shared" si="46"/>
        <v>163386</v>
      </c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ht="13.5" customHeight="1">
      <c r="A260" s="28" t="s">
        <v>9</v>
      </c>
      <c r="B260" s="33">
        <v>60.051</v>
      </c>
      <c r="C260" s="47" t="s">
        <v>69</v>
      </c>
      <c r="D260" s="50">
        <f aca="true" t="shared" si="47" ref="D260:G261">D259</f>
        <v>82200</v>
      </c>
      <c r="E260" s="92">
        <f t="shared" si="47"/>
        <v>0</v>
      </c>
      <c r="F260" s="50">
        <f t="shared" si="47"/>
        <v>120293</v>
      </c>
      <c r="G260" s="92">
        <f t="shared" si="47"/>
        <v>0</v>
      </c>
      <c r="H260" s="50">
        <f aca="true" t="shared" si="48" ref="H260:L261">H259</f>
        <v>123915</v>
      </c>
      <c r="I260" s="92">
        <f t="shared" si="48"/>
        <v>0</v>
      </c>
      <c r="J260" s="50">
        <f t="shared" si="48"/>
        <v>163386</v>
      </c>
      <c r="K260" s="92">
        <f t="shared" si="48"/>
        <v>0</v>
      </c>
      <c r="L260" s="50">
        <f t="shared" si="48"/>
        <v>163386</v>
      </c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ht="13.5" customHeight="1">
      <c r="A261" s="28" t="s">
        <v>9</v>
      </c>
      <c r="B261" s="3">
        <v>60</v>
      </c>
      <c r="C261" s="51" t="s">
        <v>86</v>
      </c>
      <c r="D261" s="99">
        <f t="shared" si="47"/>
        <v>82200</v>
      </c>
      <c r="E261" s="96">
        <f t="shared" si="47"/>
        <v>0</v>
      </c>
      <c r="F261" s="99">
        <f t="shared" si="47"/>
        <v>120293</v>
      </c>
      <c r="G261" s="96">
        <f t="shared" si="47"/>
        <v>0</v>
      </c>
      <c r="H261" s="99">
        <f t="shared" si="48"/>
        <v>123915</v>
      </c>
      <c r="I261" s="96">
        <f t="shared" si="48"/>
        <v>0</v>
      </c>
      <c r="J261" s="99">
        <f t="shared" si="48"/>
        <v>163386</v>
      </c>
      <c r="K261" s="96">
        <f t="shared" si="48"/>
        <v>0</v>
      </c>
      <c r="L261" s="99">
        <f t="shared" si="48"/>
        <v>163386</v>
      </c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ht="13.5" customHeight="1">
      <c r="A262" s="52" t="s">
        <v>9</v>
      </c>
      <c r="B262" s="64">
        <v>4059</v>
      </c>
      <c r="C262" s="65" t="s">
        <v>5</v>
      </c>
      <c r="D262" s="99">
        <f>D261+D231</f>
        <v>175045</v>
      </c>
      <c r="E262" s="96">
        <f>E261+E231</f>
        <v>0</v>
      </c>
      <c r="F262" s="99">
        <f>F261+F231</f>
        <v>190305</v>
      </c>
      <c r="G262" s="96">
        <f>G261+G231</f>
        <v>0</v>
      </c>
      <c r="H262" s="99">
        <f>H261+H231</f>
        <v>211771</v>
      </c>
      <c r="I262" s="96">
        <f>I261+I231</f>
        <v>0</v>
      </c>
      <c r="J262" s="99">
        <f>J261+J231</f>
        <v>272286</v>
      </c>
      <c r="K262" s="96">
        <f>K261+K231</f>
        <v>0</v>
      </c>
      <c r="L262" s="99">
        <f>L261+L231</f>
        <v>272286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ht="0.75" customHeight="1">
      <c r="A263" s="28"/>
      <c r="B263" s="30"/>
      <c r="C263" s="56"/>
      <c r="D263" s="84"/>
      <c r="E263" s="50"/>
      <c r="F263" s="84"/>
      <c r="G263" s="50"/>
      <c r="H263" s="120"/>
      <c r="I263" s="113"/>
      <c r="J263" s="84"/>
      <c r="K263" s="50"/>
      <c r="L263" s="84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ht="12.75">
      <c r="A264" s="57" t="s">
        <v>18</v>
      </c>
      <c r="B264" s="33">
        <v>4216</v>
      </c>
      <c r="C264" s="47" t="s">
        <v>7</v>
      </c>
      <c r="D264" s="81"/>
      <c r="E264" s="81"/>
      <c r="F264" s="81"/>
      <c r="G264" s="81"/>
      <c r="H264" s="121"/>
      <c r="I264" s="121"/>
      <c r="J264" s="81"/>
      <c r="K264" s="81"/>
      <c r="L264" s="81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ht="12.75">
      <c r="A265" s="28"/>
      <c r="B265" s="66">
        <v>1</v>
      </c>
      <c r="C265" s="67" t="s">
        <v>59</v>
      </c>
      <c r="D265" s="81"/>
      <c r="E265" s="81"/>
      <c r="F265" s="81"/>
      <c r="G265" s="81"/>
      <c r="H265" s="121"/>
      <c r="I265" s="121"/>
      <c r="J265" s="81"/>
      <c r="K265" s="81"/>
      <c r="L265" s="81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2:40" ht="12.75">
      <c r="B266" s="68">
        <v>1.106</v>
      </c>
      <c r="C266" s="69" t="s">
        <v>60</v>
      </c>
      <c r="D266" s="81"/>
      <c r="E266" s="81"/>
      <c r="F266" s="81"/>
      <c r="G266" s="81"/>
      <c r="H266" s="121"/>
      <c r="I266" s="121"/>
      <c r="J266" s="81"/>
      <c r="K266" s="81"/>
      <c r="L266" s="81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2:40" ht="12.75">
      <c r="B267" s="2">
        <v>60</v>
      </c>
      <c r="C267" s="48" t="s">
        <v>129</v>
      </c>
      <c r="D267" s="81"/>
      <c r="E267" s="81"/>
      <c r="F267" s="81"/>
      <c r="G267" s="81"/>
      <c r="H267" s="121"/>
      <c r="I267" s="121"/>
      <c r="J267" s="81"/>
      <c r="K267" s="81"/>
      <c r="L267" s="81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2:40" ht="12.75">
      <c r="B268" s="2">
        <v>45</v>
      </c>
      <c r="C268" s="48" t="s">
        <v>22</v>
      </c>
      <c r="D268" s="81"/>
      <c r="E268" s="81"/>
      <c r="F268" s="81"/>
      <c r="G268" s="81"/>
      <c r="H268" s="121"/>
      <c r="I268" s="121"/>
      <c r="J268" s="81"/>
      <c r="K268" s="81"/>
      <c r="L268" s="81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2:40" ht="12.75">
      <c r="B269" s="2" t="s">
        <v>122</v>
      </c>
      <c r="C269" s="51" t="s">
        <v>99</v>
      </c>
      <c r="D269" s="94">
        <v>0</v>
      </c>
      <c r="E269" s="94">
        <v>0</v>
      </c>
      <c r="F269" s="94">
        <v>0</v>
      </c>
      <c r="G269" s="94">
        <v>0</v>
      </c>
      <c r="H269" s="27">
        <v>9840</v>
      </c>
      <c r="I269" s="94">
        <v>0</v>
      </c>
      <c r="J269" s="27">
        <v>5000</v>
      </c>
      <c r="K269" s="94">
        <v>0</v>
      </c>
      <c r="L269" s="27">
        <f>SUM(J269:K269)</f>
        <v>5000</v>
      </c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ht="25.5">
      <c r="A270" s="28"/>
      <c r="B270" s="3" t="s">
        <v>120</v>
      </c>
      <c r="C270" s="51" t="s">
        <v>128</v>
      </c>
      <c r="D270" s="50">
        <v>12053</v>
      </c>
      <c r="E270" s="94">
        <v>0</v>
      </c>
      <c r="F270" s="92">
        <v>0</v>
      </c>
      <c r="G270" s="92">
        <v>0</v>
      </c>
      <c r="H270" s="50">
        <v>320</v>
      </c>
      <c r="I270" s="92">
        <v>0</v>
      </c>
      <c r="J270" s="50">
        <v>10830</v>
      </c>
      <c r="K270" s="92">
        <v>0</v>
      </c>
      <c r="L270" s="50">
        <f>SUM(J270:K270)</f>
        <v>10830</v>
      </c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ht="25.5">
      <c r="A271" s="28"/>
      <c r="B271" s="3" t="s">
        <v>121</v>
      </c>
      <c r="C271" s="51" t="s">
        <v>127</v>
      </c>
      <c r="D271" s="92">
        <v>0</v>
      </c>
      <c r="E271" s="92">
        <v>0</v>
      </c>
      <c r="F271" s="92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2">
        <f>SUM(J271:K271)</f>
        <v>0</v>
      </c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ht="12.75">
      <c r="A272" s="28" t="s">
        <v>9</v>
      </c>
      <c r="B272" s="3">
        <v>45</v>
      </c>
      <c r="C272" s="51" t="s">
        <v>22</v>
      </c>
      <c r="D272" s="99">
        <f aca="true" t="shared" si="49" ref="D272:L272">SUM(D269:D271)</f>
        <v>12053</v>
      </c>
      <c r="E272" s="96">
        <f t="shared" si="49"/>
        <v>0</v>
      </c>
      <c r="F272" s="96">
        <f t="shared" si="49"/>
        <v>0</v>
      </c>
      <c r="G272" s="96">
        <f t="shared" si="49"/>
        <v>0</v>
      </c>
      <c r="H272" s="99">
        <f t="shared" si="49"/>
        <v>10160</v>
      </c>
      <c r="I272" s="96">
        <f t="shared" si="49"/>
        <v>0</v>
      </c>
      <c r="J272" s="99">
        <f t="shared" si="49"/>
        <v>15830</v>
      </c>
      <c r="K272" s="96">
        <f t="shared" si="49"/>
        <v>0</v>
      </c>
      <c r="L272" s="99">
        <f t="shared" si="49"/>
        <v>15830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2.75">
      <c r="A273" s="28"/>
      <c r="B273" s="3"/>
      <c r="C273" s="51"/>
      <c r="D273" s="50"/>
      <c r="E273" s="92"/>
      <c r="F273" s="92"/>
      <c r="G273" s="92"/>
      <c r="H273" s="50"/>
      <c r="I273" s="92"/>
      <c r="J273" s="50"/>
      <c r="K273" s="92"/>
      <c r="L273" s="50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ht="12.75">
      <c r="A274" s="28"/>
      <c r="B274" s="3">
        <v>47</v>
      </c>
      <c r="C274" s="51" t="s">
        <v>26</v>
      </c>
      <c r="D274" s="84"/>
      <c r="E274" s="84"/>
      <c r="F274" s="84"/>
      <c r="G274" s="84"/>
      <c r="H274" s="120"/>
      <c r="I274" s="120"/>
      <c r="J274" s="84"/>
      <c r="K274" s="84"/>
      <c r="L274" s="84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ht="12.75">
      <c r="A275" s="28"/>
      <c r="B275" s="3" t="s">
        <v>93</v>
      </c>
      <c r="C275" s="51" t="s">
        <v>91</v>
      </c>
      <c r="D275" s="92">
        <v>0</v>
      </c>
      <c r="E275" s="92">
        <v>0</v>
      </c>
      <c r="F275" s="92">
        <v>0</v>
      </c>
      <c r="G275" s="92">
        <v>0</v>
      </c>
      <c r="H275" s="50">
        <v>1500</v>
      </c>
      <c r="I275" s="92">
        <v>0</v>
      </c>
      <c r="J275" s="50">
        <v>4925</v>
      </c>
      <c r="K275" s="92">
        <v>0</v>
      </c>
      <c r="L275" s="50">
        <f>SUM(J275:K275)</f>
        <v>4925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2.75">
      <c r="A276" s="28" t="s">
        <v>9</v>
      </c>
      <c r="B276" s="3">
        <v>47</v>
      </c>
      <c r="C276" s="51" t="s">
        <v>26</v>
      </c>
      <c r="D276" s="96">
        <f aca="true" t="shared" si="50" ref="D276:L276">SUM(D275:D275)</f>
        <v>0</v>
      </c>
      <c r="E276" s="96">
        <f t="shared" si="50"/>
        <v>0</v>
      </c>
      <c r="F276" s="96">
        <f t="shared" si="50"/>
        <v>0</v>
      </c>
      <c r="G276" s="96">
        <f t="shared" si="50"/>
        <v>0</v>
      </c>
      <c r="H276" s="99">
        <f t="shared" si="50"/>
        <v>1500</v>
      </c>
      <c r="I276" s="96">
        <f t="shared" si="50"/>
        <v>0</v>
      </c>
      <c r="J276" s="99">
        <f t="shared" si="50"/>
        <v>4925</v>
      </c>
      <c r="K276" s="96">
        <f t="shared" si="50"/>
        <v>0</v>
      </c>
      <c r="L276" s="99">
        <f t="shared" si="50"/>
        <v>4925</v>
      </c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ht="12.75">
      <c r="A277" s="28"/>
      <c r="B277" s="3"/>
      <c r="C277" s="51"/>
      <c r="D277" s="81"/>
      <c r="E277" s="81"/>
      <c r="F277" s="81"/>
      <c r="G277" s="81"/>
      <c r="H277" s="121"/>
      <c r="I277" s="121"/>
      <c r="J277" s="81"/>
      <c r="K277" s="81"/>
      <c r="L277" s="81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ht="12.75">
      <c r="A278" s="28"/>
      <c r="B278" s="3">
        <v>48</v>
      </c>
      <c r="C278" s="51" t="s">
        <v>27</v>
      </c>
      <c r="D278" s="84"/>
      <c r="E278" s="84"/>
      <c r="F278" s="84"/>
      <c r="G278" s="84"/>
      <c r="H278" s="120"/>
      <c r="I278" s="120"/>
      <c r="J278" s="84"/>
      <c r="K278" s="84"/>
      <c r="L278" s="84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ht="12.75">
      <c r="A279" s="28"/>
      <c r="B279" s="3" t="s">
        <v>94</v>
      </c>
      <c r="C279" s="51" t="s">
        <v>91</v>
      </c>
      <c r="D279" s="92">
        <v>0</v>
      </c>
      <c r="E279" s="92">
        <v>0</v>
      </c>
      <c r="F279" s="92">
        <v>0</v>
      </c>
      <c r="G279" s="92">
        <v>0</v>
      </c>
      <c r="H279" s="92">
        <v>0</v>
      </c>
      <c r="I279" s="92">
        <v>0</v>
      </c>
      <c r="J279" s="9">
        <v>1200</v>
      </c>
      <c r="K279" s="92">
        <v>0</v>
      </c>
      <c r="L279" s="50">
        <f>SUM(J279:K279)</f>
        <v>1200</v>
      </c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25.5">
      <c r="A280" s="28"/>
      <c r="B280" s="3" t="s">
        <v>95</v>
      </c>
      <c r="C280" s="51" t="s">
        <v>92</v>
      </c>
      <c r="D280" s="92">
        <v>0</v>
      </c>
      <c r="E280" s="92">
        <v>0</v>
      </c>
      <c r="F280" s="92">
        <v>0</v>
      </c>
      <c r="G280" s="92">
        <v>0</v>
      </c>
      <c r="H280" s="92">
        <v>0</v>
      </c>
      <c r="I280" s="92">
        <v>0</v>
      </c>
      <c r="J280" s="92">
        <v>0</v>
      </c>
      <c r="K280" s="92">
        <v>0</v>
      </c>
      <c r="L280" s="93">
        <f>SUM(J280:K280)</f>
        <v>0</v>
      </c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ht="12.75">
      <c r="A281" s="35" t="s">
        <v>9</v>
      </c>
      <c r="B281" s="2">
        <v>48</v>
      </c>
      <c r="C281" s="51" t="s">
        <v>27</v>
      </c>
      <c r="D281" s="96">
        <f aca="true" t="shared" si="51" ref="D281:I281">SUM(D279:D280)</f>
        <v>0</v>
      </c>
      <c r="E281" s="96">
        <f t="shared" si="51"/>
        <v>0</v>
      </c>
      <c r="F281" s="96">
        <f t="shared" si="51"/>
        <v>0</v>
      </c>
      <c r="G281" s="96">
        <f t="shared" si="51"/>
        <v>0</v>
      </c>
      <c r="H281" s="96">
        <f t="shared" si="51"/>
        <v>0</v>
      </c>
      <c r="I281" s="96">
        <f t="shared" si="51"/>
        <v>0</v>
      </c>
      <c r="J281" s="99">
        <f>SUM(J279:J280)</f>
        <v>1200</v>
      </c>
      <c r="K281" s="96">
        <f>SUM(K279:K280)</f>
        <v>0</v>
      </c>
      <c r="L281" s="99">
        <f>SUM(L279:L280)</f>
        <v>1200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2.75">
      <c r="A282" s="35" t="s">
        <v>9</v>
      </c>
      <c r="B282" s="2">
        <v>60</v>
      </c>
      <c r="C282" s="48" t="s">
        <v>90</v>
      </c>
      <c r="D282" s="99">
        <f aca="true" t="shared" si="52" ref="D282:L282">D281+D276+D272</f>
        <v>12053</v>
      </c>
      <c r="E282" s="96">
        <f t="shared" si="52"/>
        <v>0</v>
      </c>
      <c r="F282" s="96">
        <f t="shared" si="52"/>
        <v>0</v>
      </c>
      <c r="G282" s="96">
        <f t="shared" si="52"/>
        <v>0</v>
      </c>
      <c r="H282" s="99">
        <f t="shared" si="52"/>
        <v>11660</v>
      </c>
      <c r="I282" s="96">
        <f t="shared" si="52"/>
        <v>0</v>
      </c>
      <c r="J282" s="99">
        <f t="shared" si="52"/>
        <v>21955</v>
      </c>
      <c r="K282" s="96">
        <f t="shared" si="52"/>
        <v>0</v>
      </c>
      <c r="L282" s="99">
        <f t="shared" si="52"/>
        <v>21955</v>
      </c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2.75">
      <c r="A283" s="35" t="s">
        <v>9</v>
      </c>
      <c r="B283" s="68">
        <v>1.106</v>
      </c>
      <c r="C283" s="69" t="s">
        <v>60</v>
      </c>
      <c r="D283" s="123">
        <f aca="true" t="shared" si="53" ref="D283:L283">D282</f>
        <v>12053</v>
      </c>
      <c r="E283" s="100">
        <f t="shared" si="53"/>
        <v>0</v>
      </c>
      <c r="F283" s="100">
        <f>F282</f>
        <v>0</v>
      </c>
      <c r="G283" s="100">
        <f>G282</f>
        <v>0</v>
      </c>
      <c r="H283" s="123">
        <f t="shared" si="53"/>
        <v>11660</v>
      </c>
      <c r="I283" s="100">
        <f t="shared" si="53"/>
        <v>0</v>
      </c>
      <c r="J283" s="123">
        <f t="shared" si="53"/>
        <v>21955</v>
      </c>
      <c r="K283" s="100">
        <f t="shared" si="53"/>
        <v>0</v>
      </c>
      <c r="L283" s="123">
        <f t="shared" si="53"/>
        <v>21955</v>
      </c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ht="12.75">
      <c r="A284" s="28" t="s">
        <v>9</v>
      </c>
      <c r="B284" s="72">
        <v>1</v>
      </c>
      <c r="C284" s="73" t="s">
        <v>59</v>
      </c>
      <c r="D284" s="55">
        <f aca="true" t="shared" si="54" ref="D284:L284">D282</f>
        <v>12053</v>
      </c>
      <c r="E284" s="93">
        <f t="shared" si="54"/>
        <v>0</v>
      </c>
      <c r="F284" s="93">
        <f>F282</f>
        <v>0</v>
      </c>
      <c r="G284" s="93">
        <f>G282</f>
        <v>0</v>
      </c>
      <c r="H284" s="55">
        <f t="shared" si="54"/>
        <v>11660</v>
      </c>
      <c r="I284" s="93">
        <f t="shared" si="54"/>
        <v>0</v>
      </c>
      <c r="J284" s="55">
        <f t="shared" si="54"/>
        <v>21955</v>
      </c>
      <c r="K284" s="93">
        <f t="shared" si="54"/>
        <v>0</v>
      </c>
      <c r="L284" s="55">
        <f t="shared" si="54"/>
        <v>21955</v>
      </c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ht="12.75">
      <c r="A285" s="52" t="s">
        <v>9</v>
      </c>
      <c r="B285" s="64">
        <v>4216</v>
      </c>
      <c r="C285" s="65" t="s">
        <v>7</v>
      </c>
      <c r="D285" s="55">
        <f aca="true" t="shared" si="55" ref="D285:L285">D284</f>
        <v>12053</v>
      </c>
      <c r="E285" s="93">
        <f t="shared" si="55"/>
        <v>0</v>
      </c>
      <c r="F285" s="93">
        <f>F284</f>
        <v>0</v>
      </c>
      <c r="G285" s="93">
        <f>G284</f>
        <v>0</v>
      </c>
      <c r="H285" s="55">
        <f t="shared" si="55"/>
        <v>11660</v>
      </c>
      <c r="I285" s="93">
        <f t="shared" si="55"/>
        <v>0</v>
      </c>
      <c r="J285" s="55">
        <f t="shared" si="55"/>
        <v>21955</v>
      </c>
      <c r="K285" s="93">
        <f t="shared" si="55"/>
        <v>0</v>
      </c>
      <c r="L285" s="55">
        <f t="shared" si="55"/>
        <v>21955</v>
      </c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0" ht="12.75">
      <c r="A286" s="61" t="s">
        <v>9</v>
      </c>
      <c r="B286" s="62"/>
      <c r="C286" s="63" t="s">
        <v>68</v>
      </c>
      <c r="D286" s="27">
        <f aca="true" t="shared" si="56" ref="D286:L286">D285+D262</f>
        <v>187098</v>
      </c>
      <c r="E286" s="94">
        <f t="shared" si="56"/>
        <v>0</v>
      </c>
      <c r="F286" s="27">
        <f t="shared" si="56"/>
        <v>190305</v>
      </c>
      <c r="G286" s="94">
        <f t="shared" si="56"/>
        <v>0</v>
      </c>
      <c r="H286" s="27">
        <f t="shared" si="56"/>
        <v>223431</v>
      </c>
      <c r="I286" s="94">
        <f t="shared" si="56"/>
        <v>0</v>
      </c>
      <c r="J286" s="27">
        <f t="shared" si="56"/>
        <v>294241</v>
      </c>
      <c r="K286" s="94">
        <f t="shared" si="56"/>
        <v>0</v>
      </c>
      <c r="L286" s="27">
        <f t="shared" si="56"/>
        <v>294241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1:40" ht="12.75">
      <c r="A287" s="61" t="s">
        <v>9</v>
      </c>
      <c r="B287" s="62"/>
      <c r="C287" s="63" t="s">
        <v>10</v>
      </c>
      <c r="D287" s="95">
        <f>D286+D195</f>
        <v>236213</v>
      </c>
      <c r="E287" s="95">
        <f>E286+E195</f>
        <v>96376</v>
      </c>
      <c r="F287" s="99">
        <f>F286+F195</f>
        <v>227079</v>
      </c>
      <c r="G287" s="95">
        <f>G286+G195</f>
        <v>100871</v>
      </c>
      <c r="H287" s="95">
        <f>H286+H195</f>
        <v>280278</v>
      </c>
      <c r="I287" s="95">
        <f>I286+I195</f>
        <v>102370</v>
      </c>
      <c r="J287" s="99">
        <f>J286+J195</f>
        <v>334622</v>
      </c>
      <c r="K287" s="95">
        <f>K286+K195</f>
        <v>119991</v>
      </c>
      <c r="L287" s="95">
        <f>L286+L195</f>
        <v>454613</v>
      </c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1:40" ht="12.75">
      <c r="A288" s="28"/>
      <c r="B288" s="3"/>
      <c r="C288" s="107"/>
      <c r="D288" s="5"/>
      <c r="E288" s="5"/>
      <c r="F288" s="5"/>
      <c r="G288" s="5"/>
      <c r="H288" s="110"/>
      <c r="I288" s="110"/>
      <c r="J288" s="5"/>
      <c r="K288" s="5"/>
      <c r="L288" s="5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ht="12.75">
      <c r="A289" s="14" t="s">
        <v>159</v>
      </c>
      <c r="B289" s="14" t="s">
        <v>181</v>
      </c>
      <c r="D289" s="6"/>
      <c r="E289" s="6"/>
      <c r="F289" s="6"/>
      <c r="G289" s="6"/>
      <c r="H289" s="112"/>
      <c r="I289" s="112"/>
      <c r="J289" s="6"/>
      <c r="K289" s="6"/>
      <c r="L289" s="6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ht="12.75">
      <c r="A290" s="46" t="s">
        <v>18</v>
      </c>
      <c r="B290" s="33">
        <v>2059</v>
      </c>
      <c r="C290" s="1" t="s">
        <v>96</v>
      </c>
      <c r="D290" s="5"/>
      <c r="E290" s="5"/>
      <c r="F290" s="5"/>
      <c r="G290" s="5"/>
      <c r="H290" s="110"/>
      <c r="I290" s="110"/>
      <c r="J290" s="5"/>
      <c r="K290" s="5"/>
      <c r="L290" s="5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2.75">
      <c r="A291" s="57"/>
      <c r="B291" s="3">
        <v>80</v>
      </c>
      <c r="C291" s="26" t="s">
        <v>28</v>
      </c>
      <c r="D291" s="5"/>
      <c r="E291" s="5"/>
      <c r="F291" s="5"/>
      <c r="G291" s="5"/>
      <c r="H291" s="110"/>
      <c r="I291" s="110"/>
      <c r="J291" s="5"/>
      <c r="K291" s="5"/>
      <c r="L291" s="5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2.75">
      <c r="A292" s="57"/>
      <c r="B292" s="30">
        <v>80.799</v>
      </c>
      <c r="C292" s="124" t="s">
        <v>57</v>
      </c>
      <c r="D292" s="5"/>
      <c r="E292" s="5"/>
      <c r="F292" s="5"/>
      <c r="G292" s="5"/>
      <c r="H292" s="110"/>
      <c r="I292" s="110"/>
      <c r="J292" s="5"/>
      <c r="K292" s="5"/>
      <c r="L292" s="5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1:40" ht="12.75">
      <c r="A293" s="28"/>
      <c r="B293" s="72">
        <v>3</v>
      </c>
      <c r="C293" s="78" t="s">
        <v>21</v>
      </c>
      <c r="D293" s="5"/>
      <c r="E293" s="5"/>
      <c r="F293" s="5"/>
      <c r="G293" s="5"/>
      <c r="H293" s="110"/>
      <c r="I293" s="110"/>
      <c r="J293" s="5"/>
      <c r="K293" s="5"/>
      <c r="L293" s="5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ht="12.75">
      <c r="A294" s="52"/>
      <c r="B294" s="125" t="s">
        <v>58</v>
      </c>
      <c r="C294" s="126" t="s">
        <v>57</v>
      </c>
      <c r="D294" s="98">
        <f>2670+214</f>
        <v>2884</v>
      </c>
      <c r="E294" s="98">
        <v>157</v>
      </c>
      <c r="F294" s="98">
        <v>5000</v>
      </c>
      <c r="G294" s="93">
        <v>0</v>
      </c>
      <c r="H294" s="98">
        <v>5000</v>
      </c>
      <c r="I294" s="93">
        <v>0</v>
      </c>
      <c r="J294" s="98">
        <v>5000</v>
      </c>
      <c r="K294" s="93">
        <v>0</v>
      </c>
      <c r="L294" s="55">
        <f>SUM(J294:K294)</f>
        <v>5000</v>
      </c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ht="12.75">
      <c r="A295" s="28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50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1:40" ht="12.75">
      <c r="A296" s="52"/>
      <c r="B296" s="60"/>
      <c r="C296" s="80"/>
      <c r="D296" s="54"/>
      <c r="E296" s="54"/>
      <c r="F296" s="7"/>
      <c r="G296" s="55"/>
      <c r="H296" s="7"/>
      <c r="I296" s="55"/>
      <c r="J296" s="7"/>
      <c r="K296" s="55"/>
      <c r="L296" s="55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1:40" ht="12.75">
      <c r="A297" s="28"/>
      <c r="B297" s="3"/>
      <c r="C297" s="50"/>
      <c r="D297" s="50"/>
      <c r="E297" s="89"/>
      <c r="F297" s="89"/>
      <c r="G297" s="89"/>
      <c r="H297" s="89"/>
      <c r="I297" s="89"/>
      <c r="J297" s="89"/>
      <c r="K297" s="89"/>
      <c r="L297" s="8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1:40" ht="12.75">
      <c r="A298" s="28"/>
      <c r="B298" s="3"/>
      <c r="C298" s="50"/>
      <c r="D298" s="50"/>
      <c r="E298" s="89"/>
      <c r="F298" s="89"/>
      <c r="G298" s="89"/>
      <c r="H298" s="89"/>
      <c r="I298" s="89"/>
      <c r="J298" s="89"/>
      <c r="K298" s="89"/>
      <c r="L298" s="8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1:40" ht="25.5" customHeight="1">
      <c r="A299" s="28"/>
      <c r="B299" s="3"/>
      <c r="C299" s="50"/>
      <c r="D299" s="50"/>
      <c r="E299" s="89"/>
      <c r="F299" s="89"/>
      <c r="G299" s="89"/>
      <c r="H299" s="89"/>
      <c r="I299" s="89"/>
      <c r="J299" s="89"/>
      <c r="K299" s="89"/>
      <c r="L299" s="8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3:40" ht="12.75">
      <c r="C300" s="8"/>
      <c r="D300" s="8"/>
      <c r="E300" s="89"/>
      <c r="F300" s="89"/>
      <c r="G300" s="89"/>
      <c r="H300" s="89"/>
      <c r="I300" s="89"/>
      <c r="J300" s="89"/>
      <c r="K300" s="89"/>
      <c r="L300" s="8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5:40" ht="12.75">
      <c r="E301" s="89"/>
      <c r="F301" s="89"/>
      <c r="G301" s="89"/>
      <c r="H301" s="89"/>
      <c r="I301" s="89"/>
      <c r="J301" s="89"/>
      <c r="K301" s="89"/>
      <c r="L301" s="8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5:40" ht="12.75">
      <c r="E302" s="89"/>
      <c r="F302" s="89"/>
      <c r="G302" s="89"/>
      <c r="H302" s="89"/>
      <c r="I302" s="89"/>
      <c r="J302" s="89"/>
      <c r="K302" s="89"/>
      <c r="L302" s="8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5:40" ht="12.75">
      <c r="E303" s="89"/>
      <c r="F303" s="89"/>
      <c r="G303" s="89"/>
      <c r="H303" s="89"/>
      <c r="I303" s="89"/>
      <c r="J303" s="89"/>
      <c r="K303" s="89"/>
      <c r="L303" s="8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5:40" ht="12.75">
      <c r="E304" s="89"/>
      <c r="F304" s="89"/>
      <c r="G304" s="89"/>
      <c r="H304" s="89"/>
      <c r="I304" s="89"/>
      <c r="J304" s="89"/>
      <c r="K304" s="89"/>
      <c r="L304" s="8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3:40" ht="12.75">
      <c r="C305" s="8"/>
      <c r="D305" s="8"/>
      <c r="E305" s="89"/>
      <c r="F305" s="89"/>
      <c r="G305" s="89"/>
      <c r="H305" s="89"/>
      <c r="I305" s="89"/>
      <c r="J305" s="89"/>
      <c r="K305" s="89"/>
      <c r="L305" s="8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3:40" ht="12.75">
      <c r="C306" s="8"/>
      <c r="D306" s="8"/>
      <c r="E306" s="89"/>
      <c r="F306" s="89"/>
      <c r="G306" s="89"/>
      <c r="H306" s="89"/>
      <c r="I306" s="89"/>
      <c r="J306" s="89"/>
      <c r="K306" s="89"/>
      <c r="L306" s="8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5:40" ht="12.75">
      <c r="E307" s="89"/>
      <c r="F307" s="89"/>
      <c r="G307" s="89"/>
      <c r="H307" s="89"/>
      <c r="I307" s="89"/>
      <c r="J307" s="89"/>
      <c r="K307" s="89"/>
      <c r="L307" s="8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5:40" ht="12.75">
      <c r="E308" s="89"/>
      <c r="F308" s="89"/>
      <c r="G308" s="89"/>
      <c r="H308" s="89"/>
      <c r="I308" s="89"/>
      <c r="J308" s="89"/>
      <c r="K308" s="89"/>
      <c r="L308" s="8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5:40" ht="12.75">
      <c r="E309" s="89"/>
      <c r="F309" s="89"/>
      <c r="G309" s="89"/>
      <c r="H309" s="89"/>
      <c r="I309" s="89"/>
      <c r="J309" s="89"/>
      <c r="K309" s="89"/>
      <c r="L309" s="8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5:40" ht="12.75">
      <c r="E310" s="89"/>
      <c r="F310" s="89"/>
      <c r="G310" s="89"/>
      <c r="H310" s="89"/>
      <c r="I310" s="89"/>
      <c r="J310" s="89"/>
      <c r="K310" s="89"/>
      <c r="L310" s="8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5:40" ht="12.75">
      <c r="E311" s="89"/>
      <c r="F311" s="89"/>
      <c r="G311" s="89"/>
      <c r="H311" s="89"/>
      <c r="I311" s="89"/>
      <c r="J311" s="89"/>
      <c r="K311" s="89"/>
      <c r="L311" s="8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5:40" ht="12.75">
      <c r="E312" s="89"/>
      <c r="F312" s="89"/>
      <c r="G312" s="89"/>
      <c r="H312" s="89"/>
      <c r="I312" s="89"/>
      <c r="J312" s="89"/>
      <c r="K312" s="89"/>
      <c r="L312" s="8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13:40" ht="12.75"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13:40" ht="12.75"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13:40" ht="12.75"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13:40" ht="12.75"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20:40" ht="12.75"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20:40" ht="12.75"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20:40" ht="12.75"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20:40" ht="12.75"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20:40" ht="12.75"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20:40" ht="12.75"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20:40" ht="12.75"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20:40" ht="12.75"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20:40" ht="12.75"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20:40" ht="12.75"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</sheetData>
  <sheetProtection/>
  <mergeCells count="9">
    <mergeCell ref="J15:L15"/>
    <mergeCell ref="H15:I15"/>
    <mergeCell ref="F15:G15"/>
    <mergeCell ref="D15:E15"/>
    <mergeCell ref="J16:L16"/>
    <mergeCell ref="H16:I16"/>
    <mergeCell ref="F16:G16"/>
    <mergeCell ref="D16:E16"/>
    <mergeCell ref="B295:K29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9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2012-06-23T07:42:12Z</cp:lastPrinted>
  <dcterms:created xsi:type="dcterms:W3CDTF">2004-06-02T16:06:51Z</dcterms:created>
  <dcterms:modified xsi:type="dcterms:W3CDTF">2012-06-23T07:42:29Z</dcterms:modified>
  <cp:category/>
  <cp:version/>
  <cp:contentType/>
  <cp:contentStatus/>
</cp:coreProperties>
</file>